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4095" windowWidth="15420" windowHeight="4155" tabRatio="829" activeTab="1"/>
  </bookViews>
  <sheets>
    <sheet name="RR HH" sheetId="6" r:id="rId1"/>
    <sheet name="INSTR-HERR" sheetId="5" r:id="rId2"/>
    <sheet name="LOGISTICA" sheetId="4" r:id="rId3"/>
    <sheet name="ADM Y UTILIDADES" sheetId="9" r:id="rId4"/>
    <sheet name="RESUMEN REGION 2" sheetId="10" r:id="rId5"/>
  </sheets>
  <definedNames>
    <definedName name="_xlnm.Print_Area" localSheetId="3">'ADM Y UTILIDADES'!$B$1:$J$52</definedName>
    <definedName name="_xlnm.Print_Area" localSheetId="1">'INSTR-HERR'!$A$1:$X$18</definedName>
    <definedName name="_xlnm.Print_Area" localSheetId="2">LOGISTICA!$A$1:$C$43</definedName>
    <definedName name="_xlnm.Print_Area" localSheetId="4">'RESUMEN REGION 2'!$A$3:$D$53</definedName>
    <definedName name="_xlnm.Print_Area" localSheetId="0">'RR HH'!$A$1:$F$29</definedName>
  </definedNames>
  <calcPr calcId="144525"/>
</workbook>
</file>

<file path=xl/calcChain.xml><?xml version="1.0" encoding="utf-8"?>
<calcChain xmlns="http://schemas.openxmlformats.org/spreadsheetml/2006/main">
  <c r="D52" i="10" l="1"/>
  <c r="D51" i="10"/>
  <c r="D50" i="10"/>
  <c r="D49" i="10"/>
  <c r="D48" i="10"/>
  <c r="D47" i="10"/>
  <c r="D46" i="10"/>
  <c r="D45" i="10"/>
  <c r="D44" i="10"/>
  <c r="D43" i="10"/>
  <c r="D42" i="10"/>
  <c r="D41" i="10"/>
  <c r="D40" i="10"/>
  <c r="D39" i="10"/>
  <c r="D38" i="10"/>
  <c r="D36" i="10"/>
  <c r="D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19" i="10"/>
  <c r="D16" i="10"/>
  <c r="D12" i="10"/>
  <c r="D15" i="10"/>
  <c r="D11" i="10"/>
  <c r="D40" i="9"/>
  <c r="D36" i="9"/>
  <c r="D32" i="9"/>
  <c r="D39" i="9"/>
  <c r="E39" i="9" s="1"/>
  <c r="F39" i="9" s="1"/>
  <c r="G39" i="9" s="1"/>
  <c r="H39" i="9" s="1"/>
  <c r="I39" i="9" s="1"/>
  <c r="J39" i="9" s="1"/>
  <c r="D35" i="9"/>
  <c r="E35" i="9" s="1"/>
  <c r="F35" i="9" s="1"/>
  <c r="G35" i="9" s="1"/>
  <c r="H35" i="9" s="1"/>
  <c r="I35" i="9" s="1"/>
  <c r="J35" i="9" s="1"/>
  <c r="D31" i="9"/>
  <c r="E31" i="9" s="1"/>
  <c r="F31" i="9" s="1"/>
  <c r="G31" i="9" s="1"/>
  <c r="H31" i="9" s="1"/>
  <c r="I31" i="9" s="1"/>
  <c r="J31" i="9" s="1"/>
  <c r="D11" i="9"/>
  <c r="E11" i="9" s="1"/>
  <c r="F11" i="9" s="1"/>
  <c r="G11" i="9" s="1"/>
  <c r="H11" i="9" s="1"/>
  <c r="I11" i="9" s="1"/>
  <c r="J11" i="9" s="1"/>
  <c r="D19" i="9"/>
  <c r="E19" i="9" s="1"/>
  <c r="F19" i="9" s="1"/>
  <c r="G19" i="9" s="1"/>
  <c r="H19" i="9" s="1"/>
  <c r="I19" i="9" s="1"/>
  <c r="J19" i="9" s="1"/>
  <c r="D15" i="9"/>
  <c r="E15" i="9" s="1"/>
  <c r="F15" i="9" s="1"/>
  <c r="G15" i="9" s="1"/>
  <c r="H15" i="9" s="1"/>
  <c r="I15" i="9" s="1"/>
  <c r="J15" i="9" s="1"/>
  <c r="F26" i="6"/>
  <c r="E26" i="6"/>
  <c r="F20" i="6"/>
  <c r="E20" i="6"/>
  <c r="E15" i="6" l="1"/>
  <c r="F15" i="6" s="1"/>
  <c r="W15" i="5" l="1"/>
  <c r="V15" i="5"/>
  <c r="U15" i="5"/>
  <c r="T15" i="5"/>
  <c r="S15" i="5"/>
  <c r="R15" i="5"/>
  <c r="Q15" i="5"/>
  <c r="P15" i="5"/>
  <c r="O14" i="5"/>
  <c r="O15" i="5"/>
  <c r="M15" i="5"/>
  <c r="X15" i="5" s="1"/>
  <c r="O6" i="5"/>
  <c r="E14" i="6" l="1"/>
  <c r="F14" i="6"/>
  <c r="D12" i="9" s="1"/>
  <c r="E12" i="9" s="1"/>
  <c r="F12" i="9" s="1"/>
  <c r="G12" i="9" s="1"/>
  <c r="H12" i="9" s="1"/>
  <c r="I12" i="9" s="1"/>
  <c r="J12" i="9" s="1"/>
  <c r="W6" i="5"/>
  <c r="O7" i="5"/>
  <c r="T7" i="5" s="1"/>
  <c r="O8" i="5"/>
  <c r="T8" i="5" s="1"/>
  <c r="O9" i="5"/>
  <c r="T9" i="5" s="1"/>
  <c r="O10" i="5"/>
  <c r="T10" i="5" s="1"/>
  <c r="O11" i="5"/>
  <c r="C27" i="4"/>
  <c r="D49" i="9"/>
  <c r="E49" i="9" s="1"/>
  <c r="F49" i="9" s="1"/>
  <c r="G49" i="9" s="1"/>
  <c r="H49" i="9" s="1"/>
  <c r="I49" i="9" s="1"/>
  <c r="J49" i="9" s="1"/>
  <c r="E13" i="6"/>
  <c r="F13" i="6" s="1"/>
  <c r="D10" i="9" s="1"/>
  <c r="E10" i="9" s="1"/>
  <c r="F10" i="9" s="1"/>
  <c r="G10" i="9" s="1"/>
  <c r="H10" i="9" s="1"/>
  <c r="I10" i="9" s="1"/>
  <c r="J10" i="9" s="1"/>
  <c r="E12" i="6"/>
  <c r="F12" i="6"/>
  <c r="E11" i="6"/>
  <c r="F11" i="6" s="1"/>
  <c r="D8" i="9" s="1"/>
  <c r="E8" i="9" s="1"/>
  <c r="F8" i="9" s="1"/>
  <c r="G8" i="9" s="1"/>
  <c r="H8" i="9" s="1"/>
  <c r="I8" i="9" s="1"/>
  <c r="J8" i="9" s="1"/>
  <c r="E10" i="6"/>
  <c r="F10" i="6"/>
  <c r="E7" i="6"/>
  <c r="F7" i="6" s="1"/>
  <c r="D6" i="9" s="1"/>
  <c r="E6" i="9" s="1"/>
  <c r="F6" i="9" s="1"/>
  <c r="G6" i="9" s="1"/>
  <c r="H6" i="9" s="1"/>
  <c r="I6" i="9" s="1"/>
  <c r="J6" i="9" s="1"/>
  <c r="E6" i="6"/>
  <c r="F6" i="6"/>
  <c r="E27" i="6"/>
  <c r="F27" i="6" s="1"/>
  <c r="D20" i="9" s="1"/>
  <c r="E20" i="9" s="1"/>
  <c r="F20" i="9" s="1"/>
  <c r="G20" i="9" s="1"/>
  <c r="H20" i="9" s="1"/>
  <c r="I20" i="9" s="1"/>
  <c r="J20" i="9" s="1"/>
  <c r="W7" i="5"/>
  <c r="W9" i="5"/>
  <c r="C42" i="4"/>
  <c r="D52" i="9" s="1"/>
  <c r="E52" i="9" s="1"/>
  <c r="F52" i="9" s="1"/>
  <c r="G52" i="9" s="1"/>
  <c r="H52" i="9" s="1"/>
  <c r="I52" i="9" s="1"/>
  <c r="J52" i="9" s="1"/>
  <c r="E25" i="6"/>
  <c r="F25" i="6" s="1"/>
  <c r="D18" i="9" s="1"/>
  <c r="E18" i="9" s="1"/>
  <c r="F18" i="9" s="1"/>
  <c r="G18" i="9" s="1"/>
  <c r="H18" i="9" s="1"/>
  <c r="I18" i="9" s="1"/>
  <c r="J18" i="9" s="1"/>
  <c r="V6" i="5"/>
  <c r="V9" i="5"/>
  <c r="V14" i="5"/>
  <c r="C37" i="4"/>
  <c r="D51" i="9" s="1"/>
  <c r="E51" i="9" s="1"/>
  <c r="F51" i="9" s="1"/>
  <c r="G51" i="9" s="1"/>
  <c r="H51" i="9" s="1"/>
  <c r="I51" i="9" s="1"/>
  <c r="J51" i="9" s="1"/>
  <c r="E24" i="6"/>
  <c r="F24" i="6" s="1"/>
  <c r="D17" i="9" s="1"/>
  <c r="E17" i="9" s="1"/>
  <c r="F17" i="9" s="1"/>
  <c r="G17" i="9" s="1"/>
  <c r="H17" i="9" s="1"/>
  <c r="I17" i="9" s="1"/>
  <c r="J17" i="9" s="1"/>
  <c r="E21" i="6"/>
  <c r="F21" i="6" s="1"/>
  <c r="D16" i="9" s="1"/>
  <c r="E16" i="9" s="1"/>
  <c r="F16" i="9" s="1"/>
  <c r="G16" i="9" s="1"/>
  <c r="H16" i="9" s="1"/>
  <c r="I16" i="9" s="1"/>
  <c r="J16" i="9" s="1"/>
  <c r="U6" i="5"/>
  <c r="U9" i="5"/>
  <c r="D50" i="9"/>
  <c r="E50" i="9" s="1"/>
  <c r="F50" i="9" s="1"/>
  <c r="G50" i="9" s="1"/>
  <c r="H50" i="9" s="1"/>
  <c r="I50" i="9" s="1"/>
  <c r="J50" i="9" s="1"/>
  <c r="E19" i="6"/>
  <c r="F19" i="6" s="1"/>
  <c r="D14" i="9" s="1"/>
  <c r="E14" i="9" s="1"/>
  <c r="F14" i="9" s="1"/>
  <c r="G14" i="9" s="1"/>
  <c r="H14" i="9" s="1"/>
  <c r="I14" i="9" s="1"/>
  <c r="J14" i="9" s="1"/>
  <c r="E18" i="6"/>
  <c r="F18" i="6" s="1"/>
  <c r="D13" i="9" s="1"/>
  <c r="E13" i="9" s="1"/>
  <c r="F13" i="9" s="1"/>
  <c r="G13" i="9" s="1"/>
  <c r="H13" i="9" s="1"/>
  <c r="I13" i="9" s="1"/>
  <c r="J13" i="9" s="1"/>
  <c r="S6" i="5"/>
  <c r="S7" i="5"/>
  <c r="S9" i="5"/>
  <c r="S11" i="5"/>
  <c r="C22" i="4"/>
  <c r="D48" i="9"/>
  <c r="E48" i="9" s="1"/>
  <c r="F48" i="9" s="1"/>
  <c r="G48" i="9" s="1"/>
  <c r="H48" i="9" s="1"/>
  <c r="I48" i="9" s="1"/>
  <c r="J48" i="9" s="1"/>
  <c r="D9" i="9"/>
  <c r="E9" i="9" s="1"/>
  <c r="F9" i="9" s="1"/>
  <c r="G9" i="9" s="1"/>
  <c r="H9" i="9" s="1"/>
  <c r="I9" i="9" s="1"/>
  <c r="J9" i="9" s="1"/>
  <c r="R6" i="5"/>
  <c r="R7" i="5"/>
  <c r="R9" i="5"/>
  <c r="C17" i="4"/>
  <c r="D47" i="9" s="1"/>
  <c r="E47" i="9" s="1"/>
  <c r="F47" i="9" s="1"/>
  <c r="G47" i="9" s="1"/>
  <c r="H47" i="9" s="1"/>
  <c r="I47" i="9" s="1"/>
  <c r="J47" i="9" s="1"/>
  <c r="D7" i="9"/>
  <c r="E7" i="9" s="1"/>
  <c r="F7" i="9" s="1"/>
  <c r="G7" i="9" s="1"/>
  <c r="H7" i="9" s="1"/>
  <c r="I7" i="9" s="1"/>
  <c r="J7" i="9" s="1"/>
  <c r="Q6" i="5"/>
  <c r="Q7" i="5"/>
  <c r="Q9" i="5"/>
  <c r="Q10" i="5"/>
  <c r="C12" i="4"/>
  <c r="D46" i="9"/>
  <c r="E46" i="9" s="1"/>
  <c r="F46" i="9" s="1"/>
  <c r="G46" i="9" s="1"/>
  <c r="H46" i="9" s="1"/>
  <c r="I46" i="9" s="1"/>
  <c r="J46" i="9" s="1"/>
  <c r="P6" i="5"/>
  <c r="P7" i="5"/>
  <c r="P9" i="5"/>
  <c r="C8" i="4"/>
  <c r="D45" i="9"/>
  <c r="E45" i="9" s="1"/>
  <c r="F45" i="9" s="1"/>
  <c r="G45" i="9" s="1"/>
  <c r="H45" i="9" s="1"/>
  <c r="I45" i="9" s="1"/>
  <c r="J45" i="9" s="1"/>
  <c r="D5" i="9"/>
  <c r="E5" i="9" s="1"/>
  <c r="F5" i="9" s="1"/>
  <c r="G5" i="9" s="1"/>
  <c r="H5" i="9" s="1"/>
  <c r="I5" i="9" s="1"/>
  <c r="J5" i="9" s="1"/>
  <c r="C32" i="4"/>
  <c r="W14" i="5"/>
  <c r="M6" i="5"/>
  <c r="X6" i="5" s="1"/>
  <c r="M7" i="5"/>
  <c r="X7" i="5" s="1"/>
  <c r="M8" i="5"/>
  <c r="M9" i="5"/>
  <c r="X9" i="5" s="1"/>
  <c r="M10" i="5"/>
  <c r="X10" i="5" s="1"/>
  <c r="M11" i="5"/>
  <c r="X11" i="5" s="1"/>
  <c r="M14" i="5"/>
  <c r="T6" i="5"/>
  <c r="V10" i="5" l="1"/>
  <c r="P10" i="5"/>
  <c r="S10" i="5"/>
  <c r="U7" i="5"/>
  <c r="V7" i="5"/>
  <c r="V8" i="5"/>
  <c r="R10" i="5"/>
  <c r="U10" i="5"/>
  <c r="W10" i="5"/>
  <c r="T11" i="5"/>
  <c r="D33" i="9" s="1"/>
  <c r="E33" i="9" s="1"/>
  <c r="F33" i="9" s="1"/>
  <c r="G33" i="9" s="1"/>
  <c r="H33" i="9" s="1"/>
  <c r="I33" i="9" s="1"/>
  <c r="J33" i="9" s="1"/>
  <c r="D13" i="10" s="1"/>
  <c r="P11" i="5"/>
  <c r="R8" i="5"/>
  <c r="U8" i="5"/>
  <c r="W8" i="5"/>
  <c r="R14" i="5"/>
  <c r="X14" i="5"/>
  <c r="X8" i="5"/>
  <c r="R11" i="5"/>
  <c r="D29" i="9" s="1"/>
  <c r="E29" i="9" s="1"/>
  <c r="F29" i="9" s="1"/>
  <c r="G29" i="9" s="1"/>
  <c r="H29" i="9" s="1"/>
  <c r="I29" i="9" s="1"/>
  <c r="J29" i="9" s="1"/>
  <c r="D9" i="10" s="1"/>
  <c r="T14" i="5"/>
  <c r="U11" i="5"/>
  <c r="V11" i="5"/>
  <c r="W11" i="5"/>
  <c r="W18" i="5" s="1"/>
  <c r="S14" i="5"/>
  <c r="Q8" i="5"/>
  <c r="Q14" i="5"/>
  <c r="U14" i="5"/>
  <c r="P14" i="5"/>
  <c r="P8" i="5"/>
  <c r="Q11" i="5"/>
  <c r="D27" i="9" s="1"/>
  <c r="E27" i="9" s="1"/>
  <c r="F27" i="9" s="1"/>
  <c r="G27" i="9" s="1"/>
  <c r="H27" i="9" s="1"/>
  <c r="I27" i="9" s="1"/>
  <c r="J27" i="9" s="1"/>
  <c r="D7" i="10" s="1"/>
  <c r="S8" i="5"/>
  <c r="E40" i="9"/>
  <c r="F40" i="9" s="1"/>
  <c r="G40" i="9" s="1"/>
  <c r="H40" i="9" s="1"/>
  <c r="I40" i="9" s="1"/>
  <c r="J40" i="9" s="1"/>
  <c r="D20" i="10" s="1"/>
  <c r="S18" i="5" l="1"/>
  <c r="T18" i="5"/>
  <c r="D34" i="9" s="1"/>
  <c r="E34" i="9" s="1"/>
  <c r="F34" i="9" s="1"/>
  <c r="G34" i="9" s="1"/>
  <c r="H34" i="9" s="1"/>
  <c r="I34" i="9" s="1"/>
  <c r="J34" i="9" s="1"/>
  <c r="D14" i="10" s="1"/>
  <c r="D25" i="9"/>
  <c r="E25" i="9" s="1"/>
  <c r="F25" i="9" s="1"/>
  <c r="G25" i="9" s="1"/>
  <c r="H25" i="9" s="1"/>
  <c r="I25" i="9" s="1"/>
  <c r="J25" i="9" s="1"/>
  <c r="D5" i="10" s="1"/>
  <c r="D21" i="10" s="1"/>
  <c r="R18" i="5"/>
  <c r="D30" i="9" s="1"/>
  <c r="E30" i="9" s="1"/>
  <c r="F30" i="9" s="1"/>
  <c r="G30" i="9" s="1"/>
  <c r="H30" i="9" s="1"/>
  <c r="I30" i="9" s="1"/>
  <c r="J30" i="9" s="1"/>
  <c r="D10" i="10" s="1"/>
  <c r="D37" i="9"/>
  <c r="E37" i="9" s="1"/>
  <c r="F37" i="9" s="1"/>
  <c r="G37" i="9" s="1"/>
  <c r="H37" i="9" s="1"/>
  <c r="I37" i="9" s="1"/>
  <c r="J37" i="9" s="1"/>
  <c r="D17" i="10" s="1"/>
  <c r="E36" i="9"/>
  <c r="F36" i="9" s="1"/>
  <c r="G36" i="9" s="1"/>
  <c r="H36" i="9" s="1"/>
  <c r="I36" i="9" s="1"/>
  <c r="J36" i="9" s="1"/>
  <c r="X18" i="5"/>
  <c r="P18" i="5"/>
  <c r="D26" i="9" s="1"/>
  <c r="E26" i="9" s="1"/>
  <c r="F26" i="9" s="1"/>
  <c r="G26" i="9" s="1"/>
  <c r="H26" i="9" s="1"/>
  <c r="I26" i="9" s="1"/>
  <c r="J26" i="9" s="1"/>
  <c r="D6" i="10" s="1"/>
  <c r="D37" i="10"/>
  <c r="Q18" i="5"/>
  <c r="D28" i="9" s="1"/>
  <c r="E28" i="9" s="1"/>
  <c r="F28" i="9" s="1"/>
  <c r="G28" i="9" s="1"/>
  <c r="H28" i="9" s="1"/>
  <c r="I28" i="9" s="1"/>
  <c r="J28" i="9" s="1"/>
  <c r="D8" i="10" s="1"/>
  <c r="V18" i="5"/>
  <c r="D38" i="9" s="1"/>
  <c r="E38" i="9" s="1"/>
  <c r="F38" i="9" s="1"/>
  <c r="G38" i="9" s="1"/>
  <c r="H38" i="9" s="1"/>
  <c r="I38" i="9" s="1"/>
  <c r="J38" i="9" s="1"/>
  <c r="D18" i="10" s="1"/>
  <c r="E32" i="9"/>
  <c r="F32" i="9" s="1"/>
  <c r="G32" i="9" s="1"/>
  <c r="H32" i="9" s="1"/>
  <c r="I32" i="9" s="1"/>
  <c r="J32" i="9" s="1"/>
  <c r="U18" i="5"/>
</calcChain>
</file>

<file path=xl/sharedStrings.xml><?xml version="1.0" encoding="utf-8"?>
<sst xmlns="http://schemas.openxmlformats.org/spreadsheetml/2006/main" count="431" uniqueCount="78">
  <si>
    <t>ITEM</t>
  </si>
  <si>
    <t xml:space="preserve"> </t>
  </si>
  <si>
    <t>CANT.</t>
  </si>
  <si>
    <t>FUNCIÓN</t>
  </si>
  <si>
    <t>TOTAL</t>
  </si>
  <si>
    <t>Bs.</t>
  </si>
  <si>
    <t>DETALLE</t>
  </si>
  <si>
    <t>UNIDAD</t>
  </si>
  <si>
    <t>AÑOS DE</t>
  </si>
  <si>
    <t>DEP.</t>
  </si>
  <si>
    <t>DEP. Bs.</t>
  </si>
  <si>
    <t>VIDA UTIL</t>
  </si>
  <si>
    <t>ANUAL  %</t>
  </si>
  <si>
    <t>Item</t>
  </si>
  <si>
    <t>INSTRUMENTOS DE MEDICION</t>
  </si>
  <si>
    <t>Pza</t>
  </si>
  <si>
    <t>MENSUAL Total</t>
  </si>
  <si>
    <t>TOTAL SUELDO + APORTES (Bs.)</t>
  </si>
  <si>
    <t>GASTOS ADMINISTRATIVOS  U OPERATIVOS</t>
  </si>
  <si>
    <t>UTILIDAD</t>
  </si>
  <si>
    <t>IMPUESTOS</t>
  </si>
  <si>
    <t>COSTO TOTAL</t>
  </si>
  <si>
    <t>COSTO + UTILIDAD</t>
  </si>
  <si>
    <t>Técnico de Planta Externa 1</t>
  </si>
  <si>
    <t>Técnico de Planta Externa e IP 1</t>
  </si>
  <si>
    <t>RR HH</t>
  </si>
  <si>
    <t>Pelador de cable</t>
  </si>
  <si>
    <t>Destornilladores planos y estrella en sus diferentes medidas (grande, mediano y pequeño)</t>
  </si>
  <si>
    <t>Set</t>
  </si>
  <si>
    <t>Alicates de fuerza, corte y punta</t>
  </si>
  <si>
    <t>Maletín de herramientas</t>
  </si>
  <si>
    <t>Cinturón de seguridad</t>
  </si>
  <si>
    <t>HERRAMIENTAS</t>
  </si>
  <si>
    <t>CONCEPTO</t>
  </si>
  <si>
    <t>HERRAMIENTAS, INSTRUMENTOS, VEHICULOS Y OFICINAS</t>
  </si>
  <si>
    <t xml:space="preserve">Material de escritorio </t>
  </si>
  <si>
    <t>LOCALIDAD</t>
  </si>
  <si>
    <t>LOGISTICA</t>
  </si>
  <si>
    <t>GASTOS ADMINISTRATIVOS U OPERATIVOS ASOCIADOS A CADA CONCEPTO</t>
  </si>
  <si>
    <t>SUB TOTAL</t>
  </si>
  <si>
    <t>GRUPO</t>
  </si>
  <si>
    <t>Equipamiento y Ropa de Trabajo</t>
  </si>
  <si>
    <t>% POR PREVISIONES Y APORTES PATRONALES</t>
  </si>
  <si>
    <t>Trafico Telefónico Celular Técnicos de Campo</t>
  </si>
  <si>
    <t>PERIODO</t>
  </si>
  <si>
    <t>Un mes</t>
  </si>
  <si>
    <t>Potosí</t>
  </si>
  <si>
    <t>Sucre</t>
  </si>
  <si>
    <t>PTS</t>
  </si>
  <si>
    <t>SCR</t>
  </si>
  <si>
    <t>Llave Cresent, martillo, linterna, flexómetro, juego de llaves mixtas y sierra mecánica con dos repuestos</t>
  </si>
  <si>
    <t>DEP. MENSUAL Bs.</t>
  </si>
  <si>
    <t>Subtotal</t>
  </si>
  <si>
    <t>HERRAMIENTAS, INSTRUMENTOS Técnico de Planta Externa e IP 1</t>
  </si>
  <si>
    <t>Otras PTS</t>
  </si>
  <si>
    <t>Otras CHU</t>
  </si>
  <si>
    <t>Traslado y estadia</t>
  </si>
  <si>
    <t>Cochabamba</t>
  </si>
  <si>
    <t>Tarija</t>
  </si>
  <si>
    <t>Yacuiba</t>
  </si>
  <si>
    <t>Villamontes</t>
  </si>
  <si>
    <t>CBB</t>
  </si>
  <si>
    <t>TRJ</t>
  </si>
  <si>
    <t>YAC</t>
  </si>
  <si>
    <t>VMT</t>
  </si>
  <si>
    <t xml:space="preserve">HERRAMIENTAS, INSTRUMENTOS Técnico de Planta Externa </t>
  </si>
  <si>
    <t>SUELDO 
(SIN IVA)</t>
  </si>
  <si>
    <t>Otras Localidades Potosi</t>
  </si>
  <si>
    <t>Otras Localidades Chuquisaca</t>
  </si>
  <si>
    <t>VALOR 
(SIN IVA)</t>
  </si>
  <si>
    <t>TOTAL Bs. (SIN IVA) 
POR MES</t>
  </si>
  <si>
    <t>COSTO EN Bs.
(SIN IVA)</t>
  </si>
  <si>
    <t>PRECIO
(CON IVA)</t>
  </si>
  <si>
    <t>PRECIO Bs. 
(CON IVA)</t>
  </si>
  <si>
    <t>Una Semana</t>
  </si>
  <si>
    <t>Un Dia</t>
  </si>
  <si>
    <t>Cortadora Fujikura CT-30 o superior</t>
  </si>
  <si>
    <t>Computador portátil, i3 o superior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</si>
</sst>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 ;_ * \-#,##0.00_ ;_ * &quot;-&quot;??_ ;_ @_ "/>
    <numFmt numFmtId="165" formatCode="_ [$€-2]\ * #,##0.00_ ;_ [$€-2]\ * \-#,##0.00_ ;_ [$€-2]\ * &quot;-&quot;??_ "/>
  </numFmts>
  <fonts count="2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color indexed="60"/>
      <name val="Tahoma"/>
      <family val="2"/>
    </font>
    <font>
      <b/>
      <sz val="10"/>
      <color indexed="13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3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4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8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11"/>
        <bgColor indexed="9"/>
      </patternFill>
    </fill>
    <fill>
      <patternFill patternType="solid">
        <fgColor indexed="53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96">
    <xf numFmtId="0" fontId="0" fillId="0" borderId="0" xfId="0"/>
    <xf numFmtId="0" fontId="6" fillId="0" borderId="0" xfId="0" applyFont="1" applyFill="1" applyBorder="1" applyAlignment="1">
      <alignment horizontal="center" vertical="justify" wrapText="1"/>
    </xf>
    <xf numFmtId="3" fontId="6" fillId="0" borderId="0" xfId="0" applyNumberFormat="1" applyFont="1" applyFill="1" applyBorder="1" applyAlignment="1">
      <alignment horizontal="right" vertical="justify" wrapText="1"/>
    </xf>
    <xf numFmtId="0" fontId="0" fillId="0" borderId="0" xfId="0" applyAlignment="1">
      <alignment vertical="justify"/>
    </xf>
    <xf numFmtId="0" fontId="11" fillId="0" borderId="0" xfId="0" applyFont="1"/>
    <xf numFmtId="0" fontId="10" fillId="0" borderId="2" xfId="0" applyFont="1" applyBorder="1"/>
    <xf numFmtId="3" fontId="15" fillId="0" borderId="3" xfId="0" applyNumberFormat="1" applyFont="1" applyBorder="1" applyAlignment="1">
      <alignment horizontal="center" vertical="justify"/>
    </xf>
    <xf numFmtId="0" fontId="15" fillId="0" borderId="1" xfId="0" applyFont="1" applyBorder="1" applyAlignment="1">
      <alignment vertical="justify"/>
    </xf>
    <xf numFmtId="0" fontId="15" fillId="0" borderId="1" xfId="0" applyFont="1" applyBorder="1" applyAlignment="1">
      <alignment horizontal="center" vertical="justify"/>
    </xf>
    <xf numFmtId="3" fontId="15" fillId="0" borderId="1" xfId="0" applyNumberFormat="1" applyFont="1" applyBorder="1" applyAlignment="1">
      <alignment horizontal="center" vertical="justify"/>
    </xf>
    <xf numFmtId="0" fontId="4" fillId="0" borderId="0" xfId="0" applyFont="1" applyFill="1" applyBorder="1" applyAlignment="1">
      <alignment vertical="center" wrapText="1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/>
    </xf>
    <xf numFmtId="0" fontId="0" fillId="0" borderId="4" xfId="0" applyBorder="1" applyAlignment="1">
      <alignment vertical="top"/>
    </xf>
    <xf numFmtId="0" fontId="5" fillId="0" borderId="4" xfId="0" applyFont="1" applyBorder="1" applyAlignment="1">
      <alignment vertical="top"/>
    </xf>
    <xf numFmtId="0" fontId="4" fillId="0" borderId="5" xfId="0" applyFont="1" applyBorder="1"/>
    <xf numFmtId="0" fontId="4" fillId="0" borderId="3" xfId="0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Border="1"/>
    <xf numFmtId="0" fontId="4" fillId="0" borderId="8" xfId="0" applyFont="1" applyFill="1" applyBorder="1" applyAlignment="1">
      <alignment vertical="center" wrapText="1"/>
    </xf>
    <xf numFmtId="4" fontId="4" fillId="0" borderId="9" xfId="0" applyNumberFormat="1" applyFont="1" applyFill="1" applyBorder="1" applyAlignment="1">
      <alignment horizontal="right" vertical="center" wrapText="1"/>
    </xf>
    <xf numFmtId="4" fontId="5" fillId="0" borderId="10" xfId="0" applyNumberFormat="1" applyFont="1" applyFill="1" applyBorder="1" applyAlignment="1">
      <alignment vertical="top"/>
    </xf>
    <xf numFmtId="4" fontId="15" fillId="3" borderId="1" xfId="0" applyNumberFormat="1" applyFont="1" applyFill="1" applyBorder="1" applyAlignment="1">
      <alignment vertical="justify"/>
    </xf>
    <xf numFmtId="4" fontId="15" fillId="3" borderId="11" xfId="0" applyNumberFormat="1" applyFont="1" applyFill="1" applyBorder="1" applyAlignment="1">
      <alignment vertical="justify"/>
    </xf>
    <xf numFmtId="0" fontId="12" fillId="0" borderId="2" xfId="0" applyFont="1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0" fillId="0" borderId="5" xfId="0" applyFont="1" applyBorder="1" applyAlignment="1">
      <alignment horizontal="center" vertical="justify"/>
    </xf>
    <xf numFmtId="0" fontId="13" fillId="0" borderId="15" xfId="0" applyFont="1" applyBorder="1"/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3" fillId="0" borderId="19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 vertical="justify"/>
    </xf>
    <xf numFmtId="0" fontId="12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7" fillId="0" borderId="0" xfId="0" applyFont="1" applyFill="1" applyBorder="1"/>
    <xf numFmtId="0" fontId="9" fillId="0" borderId="20" xfId="0" applyFont="1" applyFill="1" applyBorder="1" applyAlignment="1">
      <alignment horizontal="center"/>
    </xf>
    <xf numFmtId="0" fontId="10" fillId="0" borderId="21" xfId="0" applyFont="1" applyBorder="1" applyAlignment="1">
      <alignment horizontal="center" vertical="justify"/>
    </xf>
    <xf numFmtId="0" fontId="15" fillId="0" borderId="22" xfId="0" applyFont="1" applyBorder="1" applyAlignment="1">
      <alignment vertical="justify"/>
    </xf>
    <xf numFmtId="0" fontId="15" fillId="0" borderId="22" xfId="0" applyFont="1" applyBorder="1" applyAlignment="1">
      <alignment horizontal="center" vertical="justify"/>
    </xf>
    <xf numFmtId="4" fontId="15" fillId="3" borderId="22" xfId="0" applyNumberFormat="1" applyFont="1" applyFill="1" applyBorder="1" applyAlignment="1">
      <alignment vertical="justify"/>
    </xf>
    <xf numFmtId="3" fontId="15" fillId="0" borderId="22" xfId="0" applyNumberFormat="1" applyFont="1" applyBorder="1" applyAlignment="1">
      <alignment horizontal="center" vertical="justify"/>
    </xf>
    <xf numFmtId="0" fontId="10" fillId="0" borderId="23" xfId="0" applyFont="1" applyBorder="1" applyAlignment="1">
      <alignment horizontal="center" vertical="justify"/>
    </xf>
    <xf numFmtId="0" fontId="15" fillId="0" borderId="24" xfId="0" applyFont="1" applyBorder="1" applyAlignment="1">
      <alignment vertical="justify"/>
    </xf>
    <xf numFmtId="0" fontId="15" fillId="0" borderId="24" xfId="0" applyFont="1" applyBorder="1" applyAlignment="1">
      <alignment horizontal="center" vertical="justify"/>
    </xf>
    <xf numFmtId="4" fontId="15" fillId="0" borderId="24" xfId="0" applyNumberFormat="1" applyFont="1" applyFill="1" applyBorder="1" applyAlignment="1">
      <alignment vertical="justify"/>
    </xf>
    <xf numFmtId="3" fontId="15" fillId="0" borderId="24" xfId="0" applyNumberFormat="1" applyFont="1" applyBorder="1" applyAlignment="1">
      <alignment horizontal="center" vertical="justify"/>
    </xf>
    <xf numFmtId="4" fontId="0" fillId="2" borderId="10" xfId="0" applyNumberFormat="1" applyFill="1" applyBorder="1" applyAlignment="1">
      <alignment vertical="top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3" fontId="3" fillId="0" borderId="22" xfId="0" applyNumberFormat="1" applyFont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10" fontId="3" fillId="2" borderId="24" xfId="0" applyNumberFormat="1" applyFont="1" applyFill="1" applyBorder="1" applyAlignment="1">
      <alignment horizontal="center" vertical="center" wrapText="1"/>
    </xf>
    <xf numFmtId="10" fontId="3" fillId="0" borderId="22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justify" wrapText="1"/>
    </xf>
    <xf numFmtId="0" fontId="2" fillId="0" borderId="3" xfId="0" applyFont="1" applyFill="1" applyBorder="1" applyAlignment="1">
      <alignment horizontal="left" vertical="justify" wrapText="1"/>
    </xf>
    <xf numFmtId="4" fontId="3" fillId="2" borderId="3" xfId="0" applyNumberFormat="1" applyFont="1" applyFill="1" applyBorder="1" applyAlignment="1">
      <alignment horizontal="right" vertical="justify" wrapText="1"/>
    </xf>
    <xf numFmtId="164" fontId="2" fillId="0" borderId="3" xfId="2" applyFont="1" applyBorder="1" applyAlignment="1">
      <alignment horizontal="right" vertical="top" wrapText="1"/>
    </xf>
    <xf numFmtId="164" fontId="2" fillId="0" borderId="6" xfId="2" applyFont="1" applyFill="1" applyBorder="1" applyAlignment="1">
      <alignment horizontal="right" vertical="top" wrapText="1"/>
    </xf>
    <xf numFmtId="4" fontId="3" fillId="0" borderId="3" xfId="0" applyNumberFormat="1" applyFont="1" applyFill="1" applyBorder="1" applyAlignment="1">
      <alignment horizontal="right" vertical="justify" wrapText="1"/>
    </xf>
    <xf numFmtId="164" fontId="3" fillId="0" borderId="26" xfId="0" applyNumberFormat="1" applyFont="1" applyFill="1" applyBorder="1" applyAlignment="1">
      <alignment vertical="justify" wrapText="1"/>
    </xf>
    <xf numFmtId="0" fontId="2" fillId="0" borderId="3" xfId="0" applyFont="1" applyFill="1" applyBorder="1" applyAlignment="1">
      <alignment horizontal="center" vertical="justify" wrapText="1"/>
    </xf>
    <xf numFmtId="0" fontId="16" fillId="0" borderId="24" xfId="0" applyFont="1" applyBorder="1" applyAlignment="1">
      <alignment vertical="center" wrapText="1"/>
    </xf>
    <xf numFmtId="9" fontId="15" fillId="0" borderId="22" xfId="0" applyNumberFormat="1" applyFont="1" applyBorder="1" applyAlignment="1">
      <alignment horizontal="center" vertical="justify"/>
    </xf>
    <xf numFmtId="164" fontId="15" fillId="0" borderId="25" xfId="2" applyFont="1" applyBorder="1" applyAlignment="1">
      <alignment horizontal="right" vertical="justify"/>
    </xf>
    <xf numFmtId="164" fontId="15" fillId="0" borderId="6" xfId="2" applyFont="1" applyBorder="1" applyAlignment="1">
      <alignment horizontal="right" vertical="justify"/>
    </xf>
    <xf numFmtId="164" fontId="15" fillId="0" borderId="27" xfId="2" applyFont="1" applyBorder="1" applyAlignment="1">
      <alignment horizontal="right" vertical="justify"/>
    </xf>
    <xf numFmtId="9" fontId="15" fillId="0" borderId="3" xfId="0" applyNumberFormat="1" applyFont="1" applyBorder="1" applyAlignment="1">
      <alignment horizontal="center" vertical="justify"/>
    </xf>
    <xf numFmtId="0" fontId="10" fillId="0" borderId="28" xfId="0" applyFont="1" applyBorder="1" applyAlignment="1">
      <alignment horizontal="center" vertical="justify"/>
    </xf>
    <xf numFmtId="9" fontId="15" fillId="0" borderId="29" xfId="0" applyNumberFormat="1" applyFont="1" applyBorder="1" applyAlignment="1">
      <alignment horizontal="center" vertical="justify"/>
    </xf>
    <xf numFmtId="0" fontId="12" fillId="0" borderId="20" xfId="0" applyFont="1" applyFill="1" applyBorder="1" applyAlignment="1">
      <alignment horizontal="center"/>
    </xf>
    <xf numFmtId="4" fontId="15" fillId="0" borderId="30" xfId="0" applyNumberFormat="1" applyFont="1" applyBorder="1" applyAlignment="1">
      <alignment horizontal="center" vertical="justify"/>
    </xf>
    <xf numFmtId="4" fontId="15" fillId="0" borderId="31" xfId="0" applyNumberFormat="1" applyFont="1" applyBorder="1" applyAlignment="1">
      <alignment horizontal="center" vertical="justify"/>
    </xf>
    <xf numFmtId="4" fontId="15" fillId="0" borderId="32" xfId="0" applyNumberFormat="1" applyFont="1" applyBorder="1" applyAlignment="1">
      <alignment horizontal="center" vertical="justify"/>
    </xf>
    <xf numFmtId="4" fontId="14" fillId="0" borderId="0" xfId="0" applyNumberFormat="1" applyFont="1" applyFill="1" applyBorder="1"/>
    <xf numFmtId="4" fontId="9" fillId="0" borderId="32" xfId="0" applyNumberFormat="1" applyFont="1" applyBorder="1" applyAlignment="1">
      <alignment horizontal="center" vertical="justify"/>
    </xf>
    <xf numFmtId="4" fontId="9" fillId="0" borderId="27" xfId="0" applyNumberFormat="1" applyFont="1" applyBorder="1" applyAlignment="1">
      <alignment horizontal="center" vertical="justify"/>
    </xf>
    <xf numFmtId="4" fontId="15" fillId="0" borderId="22" xfId="0" applyNumberFormat="1" applyFont="1" applyBorder="1" applyAlignment="1">
      <alignment horizontal="center" vertical="justify"/>
    </xf>
    <xf numFmtId="2" fontId="15" fillId="0" borderId="25" xfId="0" applyNumberFormat="1" applyFont="1" applyBorder="1" applyAlignment="1">
      <alignment horizontal="right" vertical="justify"/>
    </xf>
    <xf numFmtId="0" fontId="15" fillId="0" borderId="33" xfId="0" applyFont="1" applyBorder="1" applyAlignment="1">
      <alignment vertical="justify"/>
    </xf>
    <xf numFmtId="0" fontId="15" fillId="0" borderId="33" xfId="0" applyFont="1" applyBorder="1" applyAlignment="1">
      <alignment horizontal="center" vertical="justify"/>
    </xf>
    <xf numFmtId="4" fontId="15" fillId="0" borderId="33" xfId="0" applyNumberFormat="1" applyFont="1" applyFill="1" applyBorder="1" applyAlignment="1">
      <alignment vertical="justify"/>
    </xf>
    <xf numFmtId="3" fontId="15" fillId="0" borderId="33" xfId="0" applyNumberFormat="1" applyFont="1" applyBorder="1" applyAlignment="1">
      <alignment horizontal="center" vertical="justify"/>
    </xf>
    <xf numFmtId="9" fontId="15" fillId="0" borderId="33" xfId="0" applyNumberFormat="1" applyFont="1" applyBorder="1" applyAlignment="1">
      <alignment horizontal="center" vertical="justify"/>
    </xf>
    <xf numFmtId="4" fontId="15" fillId="0" borderId="33" xfId="0" applyNumberFormat="1" applyFont="1" applyBorder="1" applyAlignment="1">
      <alignment horizontal="center" vertical="justify"/>
    </xf>
    <xf numFmtId="164" fontId="15" fillId="0" borderId="34" xfId="2" applyFont="1" applyBorder="1" applyAlignment="1">
      <alignment horizontal="right" vertical="justify"/>
    </xf>
    <xf numFmtId="0" fontId="15" fillId="0" borderId="35" xfId="0" applyFont="1" applyBorder="1" applyAlignment="1">
      <alignment horizontal="center" vertical="justify"/>
    </xf>
    <xf numFmtId="4" fontId="15" fillId="0" borderId="35" xfId="0" applyNumberFormat="1" applyFont="1" applyFill="1" applyBorder="1" applyAlignment="1">
      <alignment vertical="justify"/>
    </xf>
    <xf numFmtId="3" fontId="15" fillId="0" borderId="35" xfId="0" applyNumberFormat="1" applyFont="1" applyBorder="1" applyAlignment="1">
      <alignment horizontal="center" vertical="justify"/>
    </xf>
    <xf numFmtId="9" fontId="15" fillId="0" borderId="35" xfId="0" applyNumberFormat="1" applyFont="1" applyBorder="1" applyAlignment="1">
      <alignment horizontal="center" vertical="justify"/>
    </xf>
    <xf numFmtId="4" fontId="15" fillId="0" borderId="35" xfId="0" applyNumberFormat="1" applyFont="1" applyBorder="1" applyAlignment="1">
      <alignment horizontal="center" vertical="justify"/>
    </xf>
    <xf numFmtId="164" fontId="15" fillId="0" borderId="36" xfId="2" applyFont="1" applyBorder="1" applyAlignment="1">
      <alignment horizontal="right" vertical="justify"/>
    </xf>
    <xf numFmtId="0" fontId="10" fillId="0" borderId="37" xfId="0" applyFont="1" applyBorder="1" applyAlignment="1">
      <alignment horizontal="center" vertical="justify"/>
    </xf>
    <xf numFmtId="0" fontId="8" fillId="0" borderId="35" xfId="0" applyFont="1" applyBorder="1" applyAlignment="1">
      <alignment vertical="justify"/>
    </xf>
    <xf numFmtId="0" fontId="4" fillId="0" borderId="1" xfId="0" applyFont="1" applyBorder="1"/>
    <xf numFmtId="0" fontId="4" fillId="0" borderId="22" xfId="0" applyFont="1" applyBorder="1"/>
    <xf numFmtId="0" fontId="4" fillId="0" borderId="24" xfId="0" applyFont="1" applyBorder="1"/>
    <xf numFmtId="0" fontId="16" fillId="0" borderId="1" xfId="0" applyFont="1" applyBorder="1" applyAlignment="1">
      <alignment vertical="center" wrapText="1"/>
    </xf>
    <xf numFmtId="0" fontId="16" fillId="0" borderId="22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4" fillId="0" borderId="38" xfId="0" applyFont="1" applyBorder="1"/>
    <xf numFmtId="0" fontId="4" fillId="0" borderId="39" xfId="0" applyFont="1" applyBorder="1"/>
    <xf numFmtId="10" fontId="3" fillId="2" borderId="33" xfId="0" applyNumberFormat="1" applyFont="1" applyFill="1" applyBorder="1" applyAlignment="1">
      <alignment horizontal="center" vertical="center" wrapText="1"/>
    </xf>
    <xf numFmtId="0" fontId="5" fillId="0" borderId="21" xfId="0" applyFont="1" applyBorder="1"/>
    <xf numFmtId="164" fontId="20" fillId="0" borderId="22" xfId="2" applyFont="1" applyFill="1" applyBorder="1" applyAlignment="1">
      <alignment horizontal="right" vertical="top" wrapText="1"/>
    </xf>
    <xf numFmtId="164" fontId="19" fillId="0" borderId="25" xfId="2" applyFont="1" applyFill="1" applyBorder="1" applyAlignment="1">
      <alignment horizontal="right" vertical="top" wrapText="1"/>
    </xf>
    <xf numFmtId="0" fontId="5" fillId="0" borderId="4" xfId="0" applyFont="1" applyBorder="1"/>
    <xf numFmtId="164" fontId="20" fillId="0" borderId="1" xfId="2" applyFont="1" applyFill="1" applyBorder="1" applyAlignment="1">
      <alignment horizontal="right" vertical="top" wrapText="1"/>
    </xf>
    <xf numFmtId="164" fontId="19" fillId="0" borderId="10" xfId="2" applyFont="1" applyFill="1" applyBorder="1" applyAlignment="1">
      <alignment horizontal="right" vertical="top" wrapText="1"/>
    </xf>
    <xf numFmtId="0" fontId="5" fillId="0" borderId="23" xfId="0" applyFont="1" applyBorder="1"/>
    <xf numFmtId="164" fontId="20" fillId="0" borderId="24" xfId="2" applyFont="1" applyFill="1" applyBorder="1" applyAlignment="1">
      <alignment horizontal="right" vertical="top" wrapText="1"/>
    </xf>
    <xf numFmtId="164" fontId="19" fillId="0" borderId="42" xfId="2" applyFont="1" applyFill="1" applyBorder="1" applyAlignment="1">
      <alignment horizontal="right" vertical="top" wrapText="1"/>
    </xf>
    <xf numFmtId="0" fontId="5" fillId="0" borderId="0" xfId="0" applyFont="1"/>
    <xf numFmtId="4" fontId="20" fillId="0" borderId="1" xfId="2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10" fontId="3" fillId="0" borderId="0" xfId="0" applyNumberFormat="1" applyFont="1" applyFill="1" applyBorder="1" applyAlignment="1">
      <alignment horizontal="center" vertical="center" wrapText="1"/>
    </xf>
    <xf numFmtId="164" fontId="3" fillId="0" borderId="25" xfId="0" applyNumberFormat="1" applyFont="1" applyBorder="1" applyAlignment="1">
      <alignment horizontal="right" vertical="center" wrapText="1"/>
    </xf>
    <xf numFmtId="164" fontId="3" fillId="0" borderId="10" xfId="0" applyNumberFormat="1" applyFont="1" applyBorder="1" applyAlignment="1">
      <alignment horizontal="right" vertical="center" wrapText="1"/>
    </xf>
    <xf numFmtId="164" fontId="3" fillId="0" borderId="42" xfId="0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vertical="top"/>
    </xf>
    <xf numFmtId="4" fontId="20" fillId="0" borderId="22" xfId="0" applyNumberFormat="1" applyFont="1" applyBorder="1" applyAlignment="1">
      <alignment vertical="top"/>
    </xf>
    <xf numFmtId="4" fontId="19" fillId="0" borderId="25" xfId="0" applyNumberFormat="1" applyFont="1" applyBorder="1" applyAlignment="1">
      <alignment vertical="top"/>
    </xf>
    <xf numFmtId="4" fontId="19" fillId="0" borderId="10" xfId="2" applyNumberFormat="1" applyFont="1" applyFill="1" applyBorder="1" applyAlignment="1">
      <alignment horizontal="right" vertical="top" wrapText="1"/>
    </xf>
    <xf numFmtId="4" fontId="20" fillId="0" borderId="24" xfId="2" applyNumberFormat="1" applyFont="1" applyFill="1" applyBorder="1" applyAlignment="1">
      <alignment horizontal="right" vertical="top" wrapText="1"/>
    </xf>
    <xf numFmtId="4" fontId="19" fillId="0" borderId="42" xfId="2" applyNumberFormat="1" applyFont="1" applyFill="1" applyBorder="1" applyAlignment="1">
      <alignment horizontal="right" vertical="top" wrapText="1"/>
    </xf>
    <xf numFmtId="0" fontId="2" fillId="0" borderId="43" xfId="0" applyFont="1" applyFill="1" applyBorder="1" applyAlignment="1">
      <alignment horizontal="center" vertical="justify" wrapText="1"/>
    </xf>
    <xf numFmtId="0" fontId="2" fillId="0" borderId="44" xfId="0" applyFont="1" applyFill="1" applyBorder="1" applyAlignment="1">
      <alignment horizontal="center" vertical="justify" wrapText="1"/>
    </xf>
    <xf numFmtId="0" fontId="16" fillId="4" borderId="2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16" fillId="4" borderId="28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top"/>
    </xf>
    <xf numFmtId="0" fontId="4" fillId="0" borderId="45" xfId="0" applyFont="1" applyBorder="1"/>
    <xf numFmtId="4" fontId="20" fillId="0" borderId="24" xfId="0" applyNumberFormat="1" applyFont="1" applyBorder="1" applyAlignment="1">
      <alignment vertical="top"/>
    </xf>
    <xf numFmtId="0" fontId="0" fillId="0" borderId="46" xfId="0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justify" wrapText="1"/>
    </xf>
    <xf numFmtId="0" fontId="16" fillId="0" borderId="14" xfId="0" applyFont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0" fontId="2" fillId="0" borderId="43" xfId="0" applyFont="1" applyFill="1" applyBorder="1" applyAlignment="1">
      <alignment horizontal="left" vertical="justify" wrapText="1"/>
    </xf>
    <xf numFmtId="0" fontId="3" fillId="5" borderId="22" xfId="0" applyFont="1" applyFill="1" applyBorder="1" applyAlignment="1">
      <alignment horizontal="center" vertical="center" wrapText="1"/>
    </xf>
    <xf numFmtId="0" fontId="21" fillId="5" borderId="40" xfId="0" applyFont="1" applyFill="1" applyBorder="1" applyAlignment="1">
      <alignment horizontal="center" vertical="center" wrapText="1"/>
    </xf>
    <xf numFmtId="0" fontId="3" fillId="5" borderId="41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3" fillId="0" borderId="24" xfId="0" applyFont="1" applyBorder="1" applyAlignment="1">
      <alignment vertical="top" wrapText="1"/>
    </xf>
    <xf numFmtId="0" fontId="15" fillId="0" borderId="4" xfId="0" applyFont="1" applyBorder="1" applyAlignment="1">
      <alignment vertical="justify"/>
    </xf>
    <xf numFmtId="0" fontId="15" fillId="0" borderId="46" xfId="0" applyFont="1" applyBorder="1" applyAlignment="1">
      <alignment vertical="justify"/>
    </xf>
    <xf numFmtId="0" fontId="10" fillId="0" borderId="1" xfId="0" applyFont="1" applyBorder="1" applyAlignment="1">
      <alignment horizontal="center" vertical="justify"/>
    </xf>
    <xf numFmtId="4" fontId="15" fillId="0" borderId="11" xfId="0" applyNumberFormat="1" applyFont="1" applyBorder="1" applyAlignment="1">
      <alignment horizontal="center" vertical="justify"/>
    </xf>
    <xf numFmtId="2" fontId="15" fillId="0" borderId="41" xfId="0" applyNumberFormat="1" applyFont="1" applyBorder="1" applyAlignment="1">
      <alignment horizontal="right" vertical="justify"/>
    </xf>
    <xf numFmtId="0" fontId="3" fillId="5" borderId="25" xfId="0" applyFont="1" applyFill="1" applyBorder="1" applyAlignment="1">
      <alignment horizontal="center" vertical="center" wrapText="1"/>
    </xf>
    <xf numFmtId="0" fontId="3" fillId="5" borderId="42" xfId="0" applyFont="1" applyFill="1" applyBorder="1" applyAlignment="1">
      <alignment horizontal="center" vertical="center" wrapText="1"/>
    </xf>
    <xf numFmtId="0" fontId="3" fillId="5" borderId="48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right" vertical="justify" wrapText="1"/>
    </xf>
    <xf numFmtId="0" fontId="3" fillId="0" borderId="35" xfId="0" applyFont="1" applyFill="1" applyBorder="1" applyAlignment="1">
      <alignment horizontal="right" vertical="justify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23" xfId="0" applyFont="1" applyFill="1" applyBorder="1" applyAlignment="1">
      <alignment horizontal="center" vertical="center" wrapText="1"/>
    </xf>
    <xf numFmtId="3" fontId="3" fillId="5" borderId="22" xfId="0" applyNumberFormat="1" applyFont="1" applyFill="1" applyBorder="1" applyAlignment="1">
      <alignment horizontal="center" vertical="center" wrapText="1"/>
    </xf>
    <xf numFmtId="3" fontId="3" fillId="5" borderId="24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right" vertical="justify" wrapText="1"/>
    </xf>
    <xf numFmtId="0" fontId="2" fillId="0" borderId="39" xfId="0" applyFont="1" applyFill="1" applyBorder="1" applyAlignment="1">
      <alignment horizontal="right" vertical="justify" wrapText="1"/>
    </xf>
    <xf numFmtId="0" fontId="2" fillId="0" borderId="46" xfId="0" applyFont="1" applyFill="1" applyBorder="1" applyAlignment="1">
      <alignment horizontal="right" vertical="justify" wrapText="1"/>
    </xf>
    <xf numFmtId="0" fontId="17" fillId="0" borderId="0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center" vertical="justify"/>
    </xf>
    <xf numFmtId="0" fontId="4" fillId="0" borderId="35" xfId="0" applyFont="1" applyBorder="1" applyAlignment="1">
      <alignment horizontal="center" vertical="justify"/>
    </xf>
    <xf numFmtId="0" fontId="4" fillId="0" borderId="50" xfId="0" applyFont="1" applyBorder="1" applyAlignment="1">
      <alignment horizontal="center" vertical="justify"/>
    </xf>
    <xf numFmtId="0" fontId="0" fillId="0" borderId="49" xfId="0" applyBorder="1" applyAlignment="1">
      <alignment horizontal="center" vertical="top"/>
    </xf>
    <xf numFmtId="0" fontId="0" fillId="0" borderId="46" xfId="0" applyBorder="1" applyAlignment="1">
      <alignment horizontal="center" vertical="top"/>
    </xf>
    <xf numFmtId="4" fontId="4" fillId="0" borderId="37" xfId="0" applyNumberFormat="1" applyFont="1" applyFill="1" applyBorder="1" applyAlignment="1">
      <alignment horizontal="right" vertical="center" wrapText="1"/>
    </xf>
    <xf numFmtId="4" fontId="4" fillId="0" borderId="50" xfId="0" applyNumberFormat="1" applyFont="1" applyFill="1" applyBorder="1" applyAlignment="1">
      <alignment horizontal="right" vertical="center" wrapText="1"/>
    </xf>
    <xf numFmtId="0" fontId="18" fillId="0" borderId="21" xfId="0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0" fontId="5" fillId="5" borderId="51" xfId="0" applyFont="1" applyFill="1" applyBorder="1" applyAlignment="1">
      <alignment horizontal="center"/>
    </xf>
    <xf numFmtId="0" fontId="5" fillId="5" borderId="52" xfId="0" applyFont="1" applyFill="1" applyBorder="1" applyAlignment="1">
      <alignment horizontal="center"/>
    </xf>
    <xf numFmtId="0" fontId="21" fillId="5" borderId="22" xfId="0" applyFont="1" applyFill="1" applyBorder="1" applyAlignment="1">
      <alignment horizontal="center" vertical="center" wrapText="1"/>
    </xf>
    <xf numFmtId="0" fontId="21" fillId="5" borderId="3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4" fillId="5" borderId="53" xfId="0" applyFont="1" applyFill="1" applyBorder="1" applyAlignment="1">
      <alignment horizontal="center"/>
    </xf>
    <xf numFmtId="0" fontId="4" fillId="5" borderId="54" xfId="0" applyFont="1" applyFill="1" applyBorder="1" applyAlignment="1">
      <alignment horizontal="center"/>
    </xf>
    <xf numFmtId="0" fontId="4" fillId="5" borderId="48" xfId="0" applyFont="1" applyFill="1" applyBorder="1" applyAlignment="1">
      <alignment horizontal="center"/>
    </xf>
    <xf numFmtId="0" fontId="4" fillId="5" borderId="29" xfId="0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 vertical="center"/>
    </xf>
    <xf numFmtId="0" fontId="4" fillId="5" borderId="33" xfId="0" applyFont="1" applyFill="1" applyBorder="1" applyAlignment="1">
      <alignment horizontal="center" vertical="center"/>
    </xf>
    <xf numFmtId="0" fontId="21" fillId="5" borderId="25" xfId="0" applyFont="1" applyFill="1" applyBorder="1" applyAlignment="1">
      <alignment horizontal="center" vertical="center" wrapText="1"/>
    </xf>
    <xf numFmtId="0" fontId="21" fillId="5" borderId="34" xfId="0" applyFont="1" applyFill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</cellXfs>
  <cellStyles count="3">
    <cellStyle name="Euro" xfId="1"/>
    <cellStyle name="Millares" xfId="2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D5FAD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F29"/>
  <sheetViews>
    <sheetView topLeftCell="A10" workbookViewId="0">
      <selection activeCell="H26" sqref="H26"/>
    </sheetView>
  </sheetViews>
  <sheetFormatPr baseColWidth="10" defaultRowHeight="12.75" x14ac:dyDescent="0.2"/>
  <cols>
    <col min="1" max="1" width="25" customWidth="1"/>
    <col min="2" max="2" width="28.28515625" customWidth="1"/>
    <col min="3" max="3" width="10.85546875" customWidth="1"/>
    <col min="4" max="4" width="11.7109375" customWidth="1"/>
    <col min="5" max="5" width="19.5703125" customWidth="1"/>
    <col min="6" max="6" width="17.7109375" customWidth="1"/>
  </cols>
  <sheetData>
    <row r="1" spans="1:6" ht="18" x14ac:dyDescent="0.25">
      <c r="A1" s="4" t="s">
        <v>25</v>
      </c>
    </row>
    <row r="2" spans="1:6" ht="13.5" thickBot="1" x14ac:dyDescent="0.25">
      <c r="A2" s="1"/>
      <c r="B2" s="1"/>
      <c r="C2" s="1"/>
      <c r="D2" s="2"/>
      <c r="E2" s="2"/>
      <c r="F2" s="2"/>
    </row>
    <row r="3" spans="1:6" ht="22.5" x14ac:dyDescent="0.2">
      <c r="A3" s="161" t="s">
        <v>36</v>
      </c>
      <c r="B3" s="165" t="s">
        <v>3</v>
      </c>
      <c r="C3" s="157" t="s">
        <v>40</v>
      </c>
      <c r="D3" s="163" t="s">
        <v>66</v>
      </c>
      <c r="E3" s="143" t="s">
        <v>42</v>
      </c>
      <c r="F3" s="155" t="s">
        <v>17</v>
      </c>
    </row>
    <row r="4" spans="1:6" ht="13.5" thickBot="1" x14ac:dyDescent="0.25">
      <c r="A4" s="162"/>
      <c r="B4" s="166"/>
      <c r="C4" s="158"/>
      <c r="D4" s="164"/>
      <c r="E4" s="55">
        <v>0.01</v>
      </c>
      <c r="F4" s="156"/>
    </row>
    <row r="5" spans="1:6" x14ac:dyDescent="0.2">
      <c r="A5" s="51"/>
      <c r="B5" s="52"/>
      <c r="C5" s="52"/>
      <c r="D5" s="53"/>
      <c r="E5" s="56"/>
      <c r="F5" s="54"/>
    </row>
    <row r="6" spans="1:6" x14ac:dyDescent="0.2">
      <c r="A6" s="57" t="s">
        <v>57</v>
      </c>
      <c r="B6" s="58" t="s">
        <v>23</v>
      </c>
      <c r="C6" s="64"/>
      <c r="D6" s="59">
        <v>1</v>
      </c>
      <c r="E6" s="60">
        <f>E$4*$D6</f>
        <v>0.01</v>
      </c>
      <c r="F6" s="61">
        <f>SUM(D6:E6)</f>
        <v>1.01</v>
      </c>
    </row>
    <row r="7" spans="1:6" x14ac:dyDescent="0.2">
      <c r="A7" s="57" t="s">
        <v>57</v>
      </c>
      <c r="B7" s="58" t="s">
        <v>24</v>
      </c>
      <c r="C7" s="64"/>
      <c r="D7" s="59">
        <v>1</v>
      </c>
      <c r="E7" s="60">
        <f>E$4*$D7</f>
        <v>0.01</v>
      </c>
      <c r="F7" s="61">
        <f>SUM(D7:E7)</f>
        <v>1.01</v>
      </c>
    </row>
    <row r="8" spans="1:6" x14ac:dyDescent="0.2">
      <c r="A8" s="129"/>
      <c r="B8" s="58"/>
      <c r="C8" s="130"/>
      <c r="D8" s="62"/>
      <c r="E8" s="60"/>
      <c r="F8" s="61"/>
    </row>
    <row r="9" spans="1:6" x14ac:dyDescent="0.2">
      <c r="A9" s="129"/>
      <c r="B9" s="58"/>
      <c r="C9" s="130"/>
      <c r="D9" s="62"/>
      <c r="E9" s="60"/>
      <c r="F9" s="61"/>
    </row>
    <row r="10" spans="1:6" x14ac:dyDescent="0.2">
      <c r="A10" s="57" t="s">
        <v>58</v>
      </c>
      <c r="B10" s="58" t="s">
        <v>23</v>
      </c>
      <c r="C10" s="64"/>
      <c r="D10" s="59">
        <v>1</v>
      </c>
      <c r="E10" s="60">
        <f>E$4*$D10</f>
        <v>0.01</v>
      </c>
      <c r="F10" s="61">
        <f>SUM(D10:E10)</f>
        <v>1.01</v>
      </c>
    </row>
    <row r="11" spans="1:6" x14ac:dyDescent="0.2">
      <c r="A11" s="57" t="s">
        <v>58</v>
      </c>
      <c r="B11" s="58" t="s">
        <v>24</v>
      </c>
      <c r="C11" s="64"/>
      <c r="D11" s="59">
        <v>1</v>
      </c>
      <c r="E11" s="60">
        <f>E$4*$D11</f>
        <v>0.01</v>
      </c>
      <c r="F11" s="61">
        <f>SUM(D11:E11)</f>
        <v>1.01</v>
      </c>
    </row>
    <row r="12" spans="1:6" x14ac:dyDescent="0.2">
      <c r="A12" s="57" t="s">
        <v>59</v>
      </c>
      <c r="B12" s="58" t="s">
        <v>23</v>
      </c>
      <c r="C12" s="64"/>
      <c r="D12" s="59">
        <v>1</v>
      </c>
      <c r="E12" s="60">
        <f>E$4*$D12</f>
        <v>0.01</v>
      </c>
      <c r="F12" s="61">
        <f>SUM(D12:E12)</f>
        <v>1.01</v>
      </c>
    </row>
    <row r="13" spans="1:6" x14ac:dyDescent="0.2">
      <c r="A13" s="57" t="s">
        <v>59</v>
      </c>
      <c r="B13" s="58" t="s">
        <v>24</v>
      </c>
      <c r="C13" s="64"/>
      <c r="D13" s="59">
        <v>1</v>
      </c>
      <c r="E13" s="60">
        <f>E$4*$D13</f>
        <v>0.01</v>
      </c>
      <c r="F13" s="61">
        <f>SUM(D13:E13)</f>
        <v>1.01</v>
      </c>
    </row>
    <row r="14" spans="1:6" x14ac:dyDescent="0.2">
      <c r="A14" s="57" t="s">
        <v>60</v>
      </c>
      <c r="B14" s="58" t="s">
        <v>23</v>
      </c>
      <c r="C14" s="64"/>
      <c r="D14" s="59">
        <v>1</v>
      </c>
      <c r="E14" s="60">
        <f>E$4*$D14</f>
        <v>0.01</v>
      </c>
      <c r="F14" s="61">
        <f>SUM(D14:E14)</f>
        <v>1.01</v>
      </c>
    </row>
    <row r="15" spans="1:6" x14ac:dyDescent="0.2">
      <c r="A15" s="57" t="s">
        <v>60</v>
      </c>
      <c r="B15" s="58" t="s">
        <v>24</v>
      </c>
      <c r="C15" s="64"/>
      <c r="D15" s="59">
        <v>1</v>
      </c>
      <c r="E15" s="60">
        <f>E$4*$D15</f>
        <v>0.01</v>
      </c>
      <c r="F15" s="61">
        <f>SUM(D15:E15)</f>
        <v>1.01</v>
      </c>
    </row>
    <row r="16" spans="1:6" x14ac:dyDescent="0.2">
      <c r="A16" s="167"/>
      <c r="B16" s="168"/>
      <c r="C16" s="168"/>
      <c r="D16" s="168"/>
      <c r="E16" s="169"/>
      <c r="F16" s="61"/>
    </row>
    <row r="17" spans="1:6" x14ac:dyDescent="0.2">
      <c r="A17" s="57"/>
      <c r="B17" s="58"/>
      <c r="C17" s="64"/>
      <c r="D17" s="62"/>
      <c r="E17" s="60"/>
      <c r="F17" s="61"/>
    </row>
    <row r="18" spans="1:6" x14ac:dyDescent="0.2">
      <c r="A18" s="57" t="s">
        <v>46</v>
      </c>
      <c r="B18" s="58" t="s">
        <v>23</v>
      </c>
      <c r="C18" s="64"/>
      <c r="D18" s="59">
        <v>1</v>
      </c>
      <c r="E18" s="60">
        <f>E$4*$D18</f>
        <v>0.01</v>
      </c>
      <c r="F18" s="61">
        <f>SUM(D18:E18)</f>
        <v>1.01</v>
      </c>
    </row>
    <row r="19" spans="1:6" x14ac:dyDescent="0.2">
      <c r="A19" s="57" t="s">
        <v>46</v>
      </c>
      <c r="B19" s="58" t="s">
        <v>24</v>
      </c>
      <c r="C19" s="64"/>
      <c r="D19" s="59">
        <v>1</v>
      </c>
      <c r="E19" s="60">
        <f>E$4*$D19</f>
        <v>0.01</v>
      </c>
      <c r="F19" s="61">
        <f>SUM(D19:E19)</f>
        <v>1.01</v>
      </c>
    </row>
    <row r="20" spans="1:6" x14ac:dyDescent="0.2">
      <c r="A20" s="129" t="s">
        <v>67</v>
      </c>
      <c r="B20" s="58" t="s">
        <v>23</v>
      </c>
      <c r="C20" s="130"/>
      <c r="D20" s="59">
        <v>1</v>
      </c>
      <c r="E20" s="60">
        <f>E$4*$D20</f>
        <v>0.01</v>
      </c>
      <c r="F20" s="61">
        <f>SUM(D20:E20)</f>
        <v>1.01</v>
      </c>
    </row>
    <row r="21" spans="1:6" x14ac:dyDescent="0.2">
      <c r="A21" s="129" t="s">
        <v>67</v>
      </c>
      <c r="B21" s="58" t="s">
        <v>24</v>
      </c>
      <c r="C21" s="130"/>
      <c r="D21" s="59">
        <v>1</v>
      </c>
      <c r="E21" s="60">
        <f>E$4*$D21</f>
        <v>0.01</v>
      </c>
      <c r="F21" s="61">
        <f>SUM(D21:E21)</f>
        <v>1.01</v>
      </c>
    </row>
    <row r="22" spans="1:6" x14ac:dyDescent="0.2">
      <c r="A22" s="167"/>
      <c r="B22" s="168"/>
      <c r="C22" s="168"/>
      <c r="D22" s="168"/>
      <c r="E22" s="169"/>
      <c r="F22" s="61"/>
    </row>
    <row r="23" spans="1:6" x14ac:dyDescent="0.2">
      <c r="A23" s="57"/>
      <c r="B23" s="58"/>
      <c r="C23" s="64"/>
      <c r="D23" s="62"/>
      <c r="E23" s="60"/>
      <c r="F23" s="61"/>
    </row>
    <row r="24" spans="1:6" x14ac:dyDescent="0.2">
      <c r="A24" s="57" t="s">
        <v>47</v>
      </c>
      <c r="B24" s="58" t="s">
        <v>23</v>
      </c>
      <c r="C24" s="64"/>
      <c r="D24" s="59">
        <v>1</v>
      </c>
      <c r="E24" s="60">
        <f>E$4*$D24</f>
        <v>0.01</v>
      </c>
      <c r="F24" s="61">
        <f>SUM(D24:E24)</f>
        <v>1.01</v>
      </c>
    </row>
    <row r="25" spans="1:6" x14ac:dyDescent="0.2">
      <c r="A25" s="57" t="s">
        <v>47</v>
      </c>
      <c r="B25" s="58" t="s">
        <v>24</v>
      </c>
      <c r="C25" s="64"/>
      <c r="D25" s="59">
        <v>1</v>
      </c>
      <c r="E25" s="60">
        <f>E$4*$D25</f>
        <v>0.01</v>
      </c>
      <c r="F25" s="61">
        <f>SUM(D25:E25)</f>
        <v>1.01</v>
      </c>
    </row>
    <row r="26" spans="1:6" x14ac:dyDescent="0.2">
      <c r="A26" s="129" t="s">
        <v>68</v>
      </c>
      <c r="B26" s="58" t="s">
        <v>23</v>
      </c>
      <c r="C26" s="130"/>
      <c r="D26" s="59">
        <v>1</v>
      </c>
      <c r="E26" s="60">
        <f>E$4*$D26</f>
        <v>0.01</v>
      </c>
      <c r="F26" s="61">
        <f>SUM(D26:E26)</f>
        <v>1.01</v>
      </c>
    </row>
    <row r="27" spans="1:6" x14ac:dyDescent="0.2">
      <c r="A27" s="129" t="s">
        <v>68</v>
      </c>
      <c r="B27" s="58" t="s">
        <v>24</v>
      </c>
      <c r="C27" s="130"/>
      <c r="D27" s="59">
        <v>1</v>
      </c>
      <c r="E27" s="60">
        <f>E$4*$D27</f>
        <v>0.01</v>
      </c>
      <c r="F27" s="61">
        <f>SUM(D27:E27)</f>
        <v>1.01</v>
      </c>
    </row>
    <row r="28" spans="1:6" ht="13.5" thickBot="1" x14ac:dyDescent="0.25">
      <c r="A28" s="167"/>
      <c r="B28" s="168"/>
      <c r="C28" s="168"/>
      <c r="D28" s="168"/>
      <c r="E28" s="169"/>
      <c r="F28" s="61"/>
    </row>
    <row r="29" spans="1:6" ht="13.5" thickBot="1" x14ac:dyDescent="0.25">
      <c r="A29" s="159"/>
      <c r="B29" s="160"/>
      <c r="C29" s="160"/>
      <c r="D29" s="160"/>
      <c r="E29" s="160"/>
      <c r="F29" s="63"/>
    </row>
  </sheetData>
  <mergeCells count="9">
    <mergeCell ref="F3:F4"/>
    <mergeCell ref="C3:C4"/>
    <mergeCell ref="A29:E29"/>
    <mergeCell ref="A3:A4"/>
    <mergeCell ref="D3:D4"/>
    <mergeCell ref="B3:B4"/>
    <mergeCell ref="A16:E16"/>
    <mergeCell ref="A22:E22"/>
    <mergeCell ref="A28:E28"/>
  </mergeCells>
  <phoneticPr fontId="10" type="noConversion"/>
  <pageMargins left="0.74803149606299213" right="0.74803149606299213" top="0.98425196850393704" bottom="0.98425196850393704" header="0" footer="0"/>
  <pageSetup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1:X27"/>
  <sheetViews>
    <sheetView tabSelected="1" workbookViewId="0">
      <selection activeCell="M14" sqref="M14"/>
    </sheetView>
  </sheetViews>
  <sheetFormatPr baseColWidth="10" defaultRowHeight="12.75" x14ac:dyDescent="0.2"/>
  <cols>
    <col min="1" max="1" width="4.42578125" customWidth="1"/>
    <col min="2" max="2" width="24.42578125" customWidth="1"/>
    <col min="3" max="3" width="6.85546875" customWidth="1"/>
    <col min="4" max="4" width="8.7109375" customWidth="1"/>
    <col min="5" max="9" width="6.5703125" customWidth="1"/>
    <col min="10" max="10" width="8.7109375" bestFit="1" customWidth="1"/>
    <col min="11" max="11" width="5.7109375" bestFit="1" customWidth="1"/>
    <col min="12" max="12" width="8.85546875" bestFit="1" customWidth="1"/>
    <col min="13" max="13" width="6.140625" customWidth="1"/>
    <col min="14" max="14" width="9.42578125" customWidth="1"/>
    <col min="15" max="15" width="9.140625" customWidth="1"/>
    <col min="16" max="16" width="15" bestFit="1" customWidth="1"/>
    <col min="17" max="17" width="15" customWidth="1"/>
    <col min="18" max="18" width="15" bestFit="1" customWidth="1"/>
    <col min="19" max="19" width="15" customWidth="1"/>
    <col min="20" max="20" width="15" bestFit="1" customWidth="1"/>
    <col min="21" max="21" width="15" customWidth="1"/>
    <col min="22" max="22" width="15" bestFit="1" customWidth="1"/>
    <col min="23" max="23" width="15" customWidth="1"/>
    <col min="24" max="24" width="13.28515625" customWidth="1"/>
  </cols>
  <sheetData>
    <row r="1" spans="1:24" ht="18" customHeight="1" x14ac:dyDescent="0.2">
      <c r="A1" s="170" t="s">
        <v>34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  <c r="S1" s="170"/>
      <c r="T1" s="170"/>
      <c r="U1" s="170"/>
      <c r="V1" s="170"/>
      <c r="W1" s="170"/>
      <c r="X1" s="170"/>
    </row>
    <row r="2" spans="1:24" ht="13.5" thickBot="1" x14ac:dyDescent="0.25"/>
    <row r="3" spans="1:24" ht="22.5" x14ac:dyDescent="0.2">
      <c r="A3" s="5"/>
      <c r="B3" s="25" t="s">
        <v>6</v>
      </c>
      <c r="C3" s="26" t="s">
        <v>7</v>
      </c>
      <c r="D3" s="141" t="s">
        <v>69</v>
      </c>
      <c r="E3" s="27" t="s">
        <v>2</v>
      </c>
      <c r="F3" s="27" t="s">
        <v>2</v>
      </c>
      <c r="G3" s="27" t="s">
        <v>2</v>
      </c>
      <c r="H3" s="27" t="s">
        <v>2</v>
      </c>
      <c r="I3" s="27" t="s">
        <v>2</v>
      </c>
      <c r="J3" s="27" t="s">
        <v>2</v>
      </c>
      <c r="K3" s="27" t="s">
        <v>2</v>
      </c>
      <c r="L3" s="27" t="s">
        <v>2</v>
      </c>
      <c r="M3" s="27" t="s">
        <v>2</v>
      </c>
      <c r="N3" s="27" t="s">
        <v>8</v>
      </c>
      <c r="O3" s="27" t="s">
        <v>9</v>
      </c>
      <c r="P3" s="24" t="s">
        <v>51</v>
      </c>
      <c r="Q3" s="24" t="s">
        <v>51</v>
      </c>
      <c r="R3" s="24" t="s">
        <v>51</v>
      </c>
      <c r="S3" s="24" t="s">
        <v>51</v>
      </c>
      <c r="T3" s="24" t="s">
        <v>51</v>
      </c>
      <c r="U3" s="24" t="s">
        <v>51</v>
      </c>
      <c r="V3" s="24" t="s">
        <v>51</v>
      </c>
      <c r="W3" s="24" t="s">
        <v>51</v>
      </c>
      <c r="X3" s="24" t="s">
        <v>10</v>
      </c>
    </row>
    <row r="4" spans="1:24" ht="13.5" thickBot="1" x14ac:dyDescent="0.25">
      <c r="A4" s="29" t="s">
        <v>13</v>
      </c>
      <c r="B4" s="30"/>
      <c r="C4" s="31"/>
      <c r="D4" s="32" t="s">
        <v>5</v>
      </c>
      <c r="E4" s="32" t="s">
        <v>61</v>
      </c>
      <c r="F4" s="32" t="s">
        <v>62</v>
      </c>
      <c r="G4" s="32" t="s">
        <v>63</v>
      </c>
      <c r="H4" s="32" t="s">
        <v>64</v>
      </c>
      <c r="I4" s="32" t="s">
        <v>48</v>
      </c>
      <c r="J4" s="32" t="s">
        <v>54</v>
      </c>
      <c r="K4" s="32" t="s">
        <v>49</v>
      </c>
      <c r="L4" s="32" t="s">
        <v>55</v>
      </c>
      <c r="M4" s="32" t="s">
        <v>4</v>
      </c>
      <c r="N4" s="32" t="s">
        <v>11</v>
      </c>
      <c r="O4" s="32" t="s">
        <v>12</v>
      </c>
      <c r="P4" s="32" t="s">
        <v>61</v>
      </c>
      <c r="Q4" s="32" t="s">
        <v>62</v>
      </c>
      <c r="R4" s="32" t="s">
        <v>63</v>
      </c>
      <c r="S4" s="32" t="s">
        <v>64</v>
      </c>
      <c r="T4" s="32" t="s">
        <v>48</v>
      </c>
      <c r="U4" s="32" t="s">
        <v>54</v>
      </c>
      <c r="V4" s="32" t="s">
        <v>49</v>
      </c>
      <c r="W4" s="32" t="s">
        <v>55</v>
      </c>
      <c r="X4" s="33" t="s">
        <v>16</v>
      </c>
    </row>
    <row r="5" spans="1:24" ht="16.5" customHeight="1" thickBot="1" x14ac:dyDescent="0.25">
      <c r="A5" s="34" t="s">
        <v>1</v>
      </c>
      <c r="B5" s="35" t="s">
        <v>32</v>
      </c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  <c r="O5" s="38"/>
      <c r="P5" s="38"/>
      <c r="Q5" s="38"/>
      <c r="R5" s="38"/>
      <c r="S5" s="38"/>
      <c r="T5" s="38"/>
      <c r="U5" s="38"/>
      <c r="V5" s="38"/>
      <c r="W5" s="38"/>
      <c r="X5" s="39" t="s">
        <v>1</v>
      </c>
    </row>
    <row r="6" spans="1:24" x14ac:dyDescent="0.2">
      <c r="A6" s="40">
        <v>1</v>
      </c>
      <c r="B6" s="41" t="s">
        <v>26</v>
      </c>
      <c r="C6" s="42" t="s">
        <v>15</v>
      </c>
      <c r="D6" s="43">
        <v>1</v>
      </c>
      <c r="E6" s="44">
        <v>1</v>
      </c>
      <c r="F6" s="44">
        <v>1</v>
      </c>
      <c r="G6" s="44">
        <v>1</v>
      </c>
      <c r="H6" s="44">
        <v>1</v>
      </c>
      <c r="I6" s="44">
        <v>1</v>
      </c>
      <c r="J6" s="44">
        <v>1</v>
      </c>
      <c r="K6" s="44">
        <v>1</v>
      </c>
      <c r="L6" s="44">
        <v>1</v>
      </c>
      <c r="M6" s="44">
        <f t="shared" ref="M6:M11" si="0">SUM(E6:L6)</f>
        <v>8</v>
      </c>
      <c r="N6" s="42">
        <v>5</v>
      </c>
      <c r="O6" s="66">
        <f>1/N6</f>
        <v>0.2</v>
      </c>
      <c r="P6" s="74">
        <f t="shared" ref="P6:W11" si="1">+$O6*E6*$D6/12</f>
        <v>1.6666666666666666E-2</v>
      </c>
      <c r="Q6" s="74">
        <f t="shared" si="1"/>
        <v>1.6666666666666666E-2</v>
      </c>
      <c r="R6" s="74">
        <f t="shared" si="1"/>
        <v>1.6666666666666666E-2</v>
      </c>
      <c r="S6" s="74">
        <f t="shared" si="1"/>
        <v>1.6666666666666666E-2</v>
      </c>
      <c r="T6" s="74">
        <f t="shared" si="1"/>
        <v>1.6666666666666666E-2</v>
      </c>
      <c r="U6" s="74">
        <f t="shared" si="1"/>
        <v>1.6666666666666666E-2</v>
      </c>
      <c r="V6" s="74">
        <f t="shared" si="1"/>
        <v>1.6666666666666666E-2</v>
      </c>
      <c r="W6" s="74">
        <f t="shared" si="1"/>
        <v>1.6666666666666666E-2</v>
      </c>
      <c r="X6" s="67">
        <f t="shared" ref="X6:X11" si="2">+D6*M6*O6/12</f>
        <v>0.13333333333333333</v>
      </c>
    </row>
    <row r="7" spans="1:24" ht="33.75" x14ac:dyDescent="0.2">
      <c r="A7" s="28">
        <v>2</v>
      </c>
      <c r="B7" s="7" t="s">
        <v>27</v>
      </c>
      <c r="C7" s="8" t="s">
        <v>28</v>
      </c>
      <c r="D7" s="22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>
        <v>1</v>
      </c>
      <c r="M7" s="9">
        <f t="shared" si="0"/>
        <v>8</v>
      </c>
      <c r="N7" s="8">
        <v>1</v>
      </c>
      <c r="O7" s="70">
        <f t="shared" ref="O7:O11" si="3">1/N7</f>
        <v>1</v>
      </c>
      <c r="P7" s="75">
        <f t="shared" si="1"/>
        <v>8.3333333333333329E-2</v>
      </c>
      <c r="Q7" s="75">
        <f t="shared" si="1"/>
        <v>8.3333333333333329E-2</v>
      </c>
      <c r="R7" s="75">
        <f t="shared" si="1"/>
        <v>8.3333333333333329E-2</v>
      </c>
      <c r="S7" s="75">
        <f t="shared" si="1"/>
        <v>8.3333333333333329E-2</v>
      </c>
      <c r="T7" s="75">
        <f t="shared" si="1"/>
        <v>8.3333333333333329E-2</v>
      </c>
      <c r="U7" s="75">
        <f t="shared" si="1"/>
        <v>8.3333333333333329E-2</v>
      </c>
      <c r="V7" s="75">
        <f t="shared" si="1"/>
        <v>8.3333333333333329E-2</v>
      </c>
      <c r="W7" s="75">
        <f t="shared" si="1"/>
        <v>8.3333333333333329E-2</v>
      </c>
      <c r="X7" s="68">
        <f t="shared" si="2"/>
        <v>0.66666666666666663</v>
      </c>
    </row>
    <row r="8" spans="1:24" x14ac:dyDescent="0.2">
      <c r="A8" s="28">
        <v>3</v>
      </c>
      <c r="B8" s="7" t="s">
        <v>29</v>
      </c>
      <c r="C8" s="8" t="s">
        <v>28</v>
      </c>
      <c r="D8" s="23">
        <v>1</v>
      </c>
      <c r="E8" s="9">
        <v>1</v>
      </c>
      <c r="F8" s="9">
        <v>1</v>
      </c>
      <c r="G8" s="9">
        <v>1</v>
      </c>
      <c r="H8" s="9">
        <v>1</v>
      </c>
      <c r="I8" s="9">
        <v>1</v>
      </c>
      <c r="J8" s="9">
        <v>1</v>
      </c>
      <c r="K8" s="9">
        <v>1</v>
      </c>
      <c r="L8" s="9">
        <v>1</v>
      </c>
      <c r="M8" s="9">
        <f t="shared" si="0"/>
        <v>8</v>
      </c>
      <c r="N8" s="8">
        <v>0.5</v>
      </c>
      <c r="O8" s="70">
        <f t="shared" si="3"/>
        <v>2</v>
      </c>
      <c r="P8" s="75">
        <f t="shared" si="1"/>
        <v>0.16666666666666666</v>
      </c>
      <c r="Q8" s="75">
        <f t="shared" si="1"/>
        <v>0.16666666666666666</v>
      </c>
      <c r="R8" s="75">
        <f t="shared" si="1"/>
        <v>0.16666666666666666</v>
      </c>
      <c r="S8" s="75">
        <f t="shared" si="1"/>
        <v>0.16666666666666666</v>
      </c>
      <c r="T8" s="75">
        <f t="shared" si="1"/>
        <v>0.16666666666666666</v>
      </c>
      <c r="U8" s="75">
        <f t="shared" si="1"/>
        <v>0.16666666666666666</v>
      </c>
      <c r="V8" s="75">
        <f t="shared" si="1"/>
        <v>0.16666666666666666</v>
      </c>
      <c r="W8" s="75">
        <f t="shared" si="1"/>
        <v>0.16666666666666666</v>
      </c>
      <c r="X8" s="68">
        <f t="shared" si="2"/>
        <v>1.3333333333333333</v>
      </c>
    </row>
    <row r="9" spans="1:24" x14ac:dyDescent="0.2">
      <c r="A9" s="28">
        <v>4</v>
      </c>
      <c r="B9" s="7" t="s">
        <v>30</v>
      </c>
      <c r="C9" s="8" t="s">
        <v>15</v>
      </c>
      <c r="D9" s="22">
        <v>1</v>
      </c>
      <c r="E9" s="6">
        <v>1</v>
      </c>
      <c r="F9" s="6">
        <v>1</v>
      </c>
      <c r="G9" s="6">
        <v>1</v>
      </c>
      <c r="H9" s="6">
        <v>1</v>
      </c>
      <c r="I9" s="6">
        <v>1</v>
      </c>
      <c r="J9" s="6">
        <v>1</v>
      </c>
      <c r="K9" s="6">
        <v>1</v>
      </c>
      <c r="L9" s="6">
        <v>1</v>
      </c>
      <c r="M9" s="9">
        <f t="shared" si="0"/>
        <v>8</v>
      </c>
      <c r="N9" s="8">
        <v>2</v>
      </c>
      <c r="O9" s="70">
        <f t="shared" si="3"/>
        <v>0.5</v>
      </c>
      <c r="P9" s="75">
        <f t="shared" si="1"/>
        <v>4.1666666666666664E-2</v>
      </c>
      <c r="Q9" s="75">
        <f t="shared" si="1"/>
        <v>4.1666666666666664E-2</v>
      </c>
      <c r="R9" s="75">
        <f t="shared" si="1"/>
        <v>4.1666666666666664E-2</v>
      </c>
      <c r="S9" s="75">
        <f t="shared" si="1"/>
        <v>4.1666666666666664E-2</v>
      </c>
      <c r="T9" s="75">
        <f t="shared" si="1"/>
        <v>4.1666666666666664E-2</v>
      </c>
      <c r="U9" s="75">
        <f t="shared" si="1"/>
        <v>4.1666666666666664E-2</v>
      </c>
      <c r="V9" s="75">
        <f t="shared" si="1"/>
        <v>4.1666666666666664E-2</v>
      </c>
      <c r="W9" s="75">
        <f t="shared" si="1"/>
        <v>4.1666666666666664E-2</v>
      </c>
      <c r="X9" s="68">
        <f t="shared" si="2"/>
        <v>0.33333333333333331</v>
      </c>
    </row>
    <row r="10" spans="1:24" x14ac:dyDescent="0.2">
      <c r="A10" s="28">
        <v>5</v>
      </c>
      <c r="B10" s="7" t="s">
        <v>31</v>
      </c>
      <c r="C10" s="8" t="s">
        <v>15</v>
      </c>
      <c r="D10" s="22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1</v>
      </c>
      <c r="K10" s="9">
        <v>1</v>
      </c>
      <c r="L10" s="9">
        <v>1</v>
      </c>
      <c r="M10" s="9">
        <f t="shared" si="0"/>
        <v>8</v>
      </c>
      <c r="N10" s="8">
        <v>2</v>
      </c>
      <c r="O10" s="70">
        <f t="shared" si="3"/>
        <v>0.5</v>
      </c>
      <c r="P10" s="75">
        <f t="shared" si="1"/>
        <v>4.1666666666666664E-2</v>
      </c>
      <c r="Q10" s="75">
        <f t="shared" si="1"/>
        <v>4.1666666666666664E-2</v>
      </c>
      <c r="R10" s="75">
        <f t="shared" si="1"/>
        <v>4.1666666666666664E-2</v>
      </c>
      <c r="S10" s="75">
        <f t="shared" si="1"/>
        <v>4.1666666666666664E-2</v>
      </c>
      <c r="T10" s="75">
        <f t="shared" si="1"/>
        <v>4.1666666666666664E-2</v>
      </c>
      <c r="U10" s="75">
        <f t="shared" si="1"/>
        <v>4.1666666666666664E-2</v>
      </c>
      <c r="V10" s="75">
        <f t="shared" si="1"/>
        <v>4.1666666666666664E-2</v>
      </c>
      <c r="W10" s="75">
        <f t="shared" si="1"/>
        <v>4.1666666666666664E-2</v>
      </c>
      <c r="X10" s="68">
        <f t="shared" si="2"/>
        <v>0.33333333333333331</v>
      </c>
    </row>
    <row r="11" spans="1:24" ht="45" x14ac:dyDescent="0.2">
      <c r="A11" s="28">
        <v>6</v>
      </c>
      <c r="B11" s="7" t="s">
        <v>50</v>
      </c>
      <c r="C11" s="8" t="s">
        <v>28</v>
      </c>
      <c r="D11" s="22">
        <v>1</v>
      </c>
      <c r="E11" s="9">
        <v>1</v>
      </c>
      <c r="F11" s="6">
        <v>1</v>
      </c>
      <c r="G11" s="9">
        <v>1</v>
      </c>
      <c r="H11" s="9">
        <v>1</v>
      </c>
      <c r="I11" s="6">
        <v>1</v>
      </c>
      <c r="J11" s="9">
        <v>1</v>
      </c>
      <c r="K11" s="6">
        <v>1</v>
      </c>
      <c r="L11" s="9">
        <v>1</v>
      </c>
      <c r="M11" s="9">
        <f t="shared" si="0"/>
        <v>8</v>
      </c>
      <c r="N11" s="8">
        <v>1</v>
      </c>
      <c r="O11" s="70">
        <f t="shared" si="3"/>
        <v>1</v>
      </c>
      <c r="P11" s="75">
        <f>+$O11*E11*$D11/12</f>
        <v>8.3333333333333329E-2</v>
      </c>
      <c r="Q11" s="75">
        <f t="shared" si="1"/>
        <v>8.3333333333333329E-2</v>
      </c>
      <c r="R11" s="75">
        <f t="shared" si="1"/>
        <v>8.3333333333333329E-2</v>
      </c>
      <c r="S11" s="75">
        <f t="shared" si="1"/>
        <v>8.3333333333333329E-2</v>
      </c>
      <c r="T11" s="75">
        <f t="shared" si="1"/>
        <v>8.3333333333333329E-2</v>
      </c>
      <c r="U11" s="75">
        <f t="shared" si="1"/>
        <v>8.3333333333333329E-2</v>
      </c>
      <c r="V11" s="75">
        <f t="shared" si="1"/>
        <v>8.3333333333333329E-2</v>
      </c>
      <c r="W11" s="75">
        <f t="shared" si="1"/>
        <v>8.3333333333333329E-2</v>
      </c>
      <c r="X11" s="68">
        <f t="shared" si="2"/>
        <v>0.66666666666666663</v>
      </c>
    </row>
    <row r="12" spans="1:24" ht="13.5" thickBot="1" x14ac:dyDescent="0.25">
      <c r="A12" s="45"/>
      <c r="B12" s="46"/>
      <c r="C12" s="47"/>
      <c r="D12" s="48"/>
      <c r="E12" s="49"/>
      <c r="F12" s="49"/>
      <c r="G12" s="49"/>
      <c r="H12" s="49"/>
      <c r="I12" s="49"/>
      <c r="J12" s="49"/>
      <c r="K12" s="49"/>
      <c r="L12" s="49"/>
      <c r="M12" s="49"/>
      <c r="N12" s="47"/>
      <c r="O12" s="72"/>
      <c r="P12" s="76"/>
      <c r="Q12" s="76"/>
      <c r="R12" s="76"/>
      <c r="S12" s="76"/>
      <c r="T12" s="76"/>
      <c r="U12" s="76"/>
      <c r="V12" s="76"/>
      <c r="W12" s="76"/>
      <c r="X12" s="69"/>
    </row>
    <row r="13" spans="1:24" ht="18" customHeight="1" thickBot="1" x14ac:dyDescent="0.25">
      <c r="A13" s="34" t="s">
        <v>1</v>
      </c>
      <c r="B13" s="35" t="s">
        <v>14</v>
      </c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77"/>
      <c r="Q13" s="77"/>
      <c r="R13" s="77"/>
      <c r="S13" s="77"/>
      <c r="T13" s="77"/>
      <c r="U13" s="77"/>
      <c r="V13" s="77"/>
      <c r="W13" s="77"/>
      <c r="X13" s="73" t="s">
        <v>1</v>
      </c>
    </row>
    <row r="14" spans="1:24" x14ac:dyDescent="0.2">
      <c r="A14" s="40">
        <v>1</v>
      </c>
      <c r="B14" s="150" t="s">
        <v>77</v>
      </c>
      <c r="C14" s="42" t="s">
        <v>15</v>
      </c>
      <c r="D14" s="43">
        <v>1</v>
      </c>
      <c r="E14" s="44">
        <v>1</v>
      </c>
      <c r="F14" s="44">
        <v>1</v>
      </c>
      <c r="G14" s="44">
        <v>1</v>
      </c>
      <c r="H14" s="44">
        <v>1</v>
      </c>
      <c r="I14" s="44">
        <v>1</v>
      </c>
      <c r="J14" s="44">
        <v>1</v>
      </c>
      <c r="K14" s="44">
        <v>1</v>
      </c>
      <c r="L14" s="44">
        <v>1</v>
      </c>
      <c r="M14" s="44">
        <f>SUM(E14:L14)</f>
        <v>8</v>
      </c>
      <c r="N14" s="42">
        <v>3</v>
      </c>
      <c r="O14" s="66">
        <f>1/N14</f>
        <v>0.33333333333333331</v>
      </c>
      <c r="P14" s="80">
        <f t="shared" ref="P14:W14" si="4">+$O14*E14*$D14/12</f>
        <v>2.7777777777777776E-2</v>
      </c>
      <c r="Q14" s="80">
        <f t="shared" si="4"/>
        <v>2.7777777777777776E-2</v>
      </c>
      <c r="R14" s="80">
        <f t="shared" si="4"/>
        <v>2.7777777777777776E-2</v>
      </c>
      <c r="S14" s="80">
        <f t="shared" si="4"/>
        <v>2.7777777777777776E-2</v>
      </c>
      <c r="T14" s="80">
        <f t="shared" si="4"/>
        <v>2.7777777777777776E-2</v>
      </c>
      <c r="U14" s="80">
        <f t="shared" si="4"/>
        <v>2.7777777777777776E-2</v>
      </c>
      <c r="V14" s="80">
        <f t="shared" si="4"/>
        <v>2.7777777777777776E-2</v>
      </c>
      <c r="W14" s="80">
        <f t="shared" si="4"/>
        <v>2.7777777777777776E-2</v>
      </c>
      <c r="X14" s="81">
        <f>+D14*M14*O14/12</f>
        <v>0.22222222222222221</v>
      </c>
    </row>
    <row r="15" spans="1:24" ht="22.5" x14ac:dyDescent="0.2">
      <c r="A15" s="152">
        <v>2</v>
      </c>
      <c r="B15" s="151" t="s">
        <v>76</v>
      </c>
      <c r="C15" s="8" t="s">
        <v>15</v>
      </c>
      <c r="D15" s="22">
        <v>1</v>
      </c>
      <c r="E15" s="6">
        <v>1</v>
      </c>
      <c r="F15" s="6">
        <v>1</v>
      </c>
      <c r="G15" s="6">
        <v>0</v>
      </c>
      <c r="H15" s="6">
        <v>0</v>
      </c>
      <c r="I15" s="6">
        <v>1</v>
      </c>
      <c r="J15" s="6">
        <v>0</v>
      </c>
      <c r="K15" s="6">
        <v>1</v>
      </c>
      <c r="L15" s="6">
        <v>0</v>
      </c>
      <c r="M15" s="9">
        <f t="shared" ref="M15" si="5">SUM(E15:L15)</f>
        <v>4</v>
      </c>
      <c r="N15" s="8">
        <v>10</v>
      </c>
      <c r="O15" s="70">
        <f t="shared" ref="O15" si="6">1/N15</f>
        <v>0.1</v>
      </c>
      <c r="P15" s="153">
        <f t="shared" ref="P15" si="7">+$O15*E15*$D15/12</f>
        <v>8.3333333333333332E-3</v>
      </c>
      <c r="Q15" s="153">
        <f t="shared" ref="Q15" si="8">+$O15*F15*$D15/12</f>
        <v>8.3333333333333332E-3</v>
      </c>
      <c r="R15" s="153">
        <f t="shared" ref="R15" si="9">+$O15*G15*$D15/12</f>
        <v>0</v>
      </c>
      <c r="S15" s="153">
        <f t="shared" ref="S15" si="10">+$O15*H15*$D15/12</f>
        <v>0</v>
      </c>
      <c r="T15" s="153">
        <f t="shared" ref="T15" si="11">+$O15*I15*$D15/12</f>
        <v>8.3333333333333332E-3</v>
      </c>
      <c r="U15" s="153">
        <f t="shared" ref="U15" si="12">+$O15*J15*$D15/12</f>
        <v>0</v>
      </c>
      <c r="V15" s="153">
        <f t="shared" ref="V15" si="13">+$O15*K15*$D15/12</f>
        <v>8.3333333333333332E-3</v>
      </c>
      <c r="W15" s="153">
        <f t="shared" ref="W15" si="14">+$O15*L15*$D15/12</f>
        <v>0</v>
      </c>
      <c r="X15" s="154">
        <f>+D15*M15*O15/12</f>
        <v>3.3333333333333333E-2</v>
      </c>
    </row>
    <row r="16" spans="1:24" ht="13.5" thickBot="1" x14ac:dyDescent="0.25">
      <c r="A16" s="71"/>
      <c r="B16" s="82"/>
      <c r="C16" s="83"/>
      <c r="D16" s="84"/>
      <c r="E16" s="85"/>
      <c r="F16" s="85"/>
      <c r="G16" s="85"/>
      <c r="H16" s="85"/>
      <c r="I16" s="85"/>
      <c r="J16" s="85"/>
      <c r="K16" s="85"/>
      <c r="L16" s="85"/>
      <c r="M16" s="85"/>
      <c r="N16" s="83"/>
      <c r="O16" s="86"/>
      <c r="P16" s="87"/>
      <c r="Q16" s="87"/>
      <c r="R16" s="87"/>
      <c r="S16" s="87"/>
      <c r="T16" s="87"/>
      <c r="U16" s="87"/>
      <c r="V16" s="87"/>
      <c r="W16" s="87"/>
      <c r="X16" s="88"/>
    </row>
    <row r="17" spans="1:24" ht="13.5" thickBot="1" x14ac:dyDescent="0.25">
      <c r="A17" s="95"/>
      <c r="B17" s="96"/>
      <c r="C17" s="89"/>
      <c r="D17" s="90"/>
      <c r="E17" s="91"/>
      <c r="F17" s="91"/>
      <c r="G17" s="91"/>
      <c r="H17" s="91"/>
      <c r="I17" s="91"/>
      <c r="J17" s="91"/>
      <c r="K17" s="91"/>
      <c r="L17" s="91"/>
      <c r="M17" s="91"/>
      <c r="N17" s="89"/>
      <c r="O17" s="92"/>
      <c r="P17" s="93"/>
      <c r="Q17" s="93"/>
      <c r="R17" s="93"/>
      <c r="S17" s="93"/>
      <c r="T17" s="93"/>
      <c r="U17" s="93"/>
      <c r="V17" s="93"/>
      <c r="W17" s="93"/>
      <c r="X17" s="94"/>
    </row>
    <row r="18" spans="1:24" ht="13.5" customHeight="1" thickBot="1" x14ac:dyDescent="0.25">
      <c r="A18" s="171" t="s">
        <v>39</v>
      </c>
      <c r="B18" s="172"/>
      <c r="C18" s="172"/>
      <c r="D18" s="172"/>
      <c r="E18" s="172"/>
      <c r="F18" s="172"/>
      <c r="G18" s="172"/>
      <c r="H18" s="172"/>
      <c r="I18" s="172"/>
      <c r="J18" s="172"/>
      <c r="K18" s="172"/>
      <c r="L18" s="172"/>
      <c r="M18" s="172"/>
      <c r="N18" s="172"/>
      <c r="O18" s="173"/>
      <c r="P18" s="78">
        <f t="shared" ref="P18:X18" si="15">SUM(P6:P16)</f>
        <v>0.4694444444444445</v>
      </c>
      <c r="Q18" s="78">
        <f t="shared" si="15"/>
        <v>0.4694444444444445</v>
      </c>
      <c r="R18" s="78">
        <f t="shared" si="15"/>
        <v>0.46111111111111114</v>
      </c>
      <c r="S18" s="78">
        <f t="shared" si="15"/>
        <v>0.46111111111111114</v>
      </c>
      <c r="T18" s="78">
        <f t="shared" si="15"/>
        <v>0.4694444444444445</v>
      </c>
      <c r="U18" s="78">
        <f t="shared" si="15"/>
        <v>0.46111111111111114</v>
      </c>
      <c r="V18" s="78">
        <f t="shared" si="15"/>
        <v>0.4694444444444445</v>
      </c>
      <c r="W18" s="78">
        <f t="shared" si="15"/>
        <v>0.46111111111111114</v>
      </c>
      <c r="X18" s="79">
        <f t="shared" si="15"/>
        <v>3.7222222222222223</v>
      </c>
    </row>
    <row r="19" spans="1:24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x14ac:dyDescent="0.2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</sheetData>
  <mergeCells count="2">
    <mergeCell ref="A1:X1"/>
    <mergeCell ref="A18:O18"/>
  </mergeCells>
  <phoneticPr fontId="10" type="noConversion"/>
  <pageMargins left="0.74803149606299213" right="0.74803149606299213" top="0.98425196850393704" bottom="0.98425196850393704" header="0" footer="0"/>
  <pageSetup scale="47" orientation="landscape" r:id="rId1"/>
  <headerFooter alignWithMargins="0"/>
  <ignoredErrors>
    <ignoredError sqref="M14 M6 M7:M8 M9:M10 M11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>
    <pageSetUpPr fitToPage="1"/>
  </sheetPr>
  <dimension ref="A1:C43"/>
  <sheetViews>
    <sheetView topLeftCell="A16" zoomScale="85" zoomScaleNormal="85" workbookViewId="0"/>
  </sheetViews>
  <sheetFormatPr baseColWidth="10" defaultRowHeight="12.75" x14ac:dyDescent="0.2"/>
  <cols>
    <col min="1" max="1" width="24.42578125" customWidth="1"/>
    <col min="2" max="2" width="42" customWidth="1"/>
    <col min="3" max="3" width="25.140625" customWidth="1"/>
    <col min="12" max="12" width="5" customWidth="1"/>
    <col min="13" max="13" width="16.7109375" customWidth="1"/>
    <col min="15" max="15" width="14.5703125" customWidth="1"/>
    <col min="16" max="16" width="14.42578125" customWidth="1"/>
    <col min="17" max="17" width="12.28515625" customWidth="1"/>
    <col min="19" max="19" width="16.85546875" customWidth="1"/>
    <col min="21" max="21" width="13.5703125" customWidth="1"/>
  </cols>
  <sheetData>
    <row r="1" spans="1:3" ht="18" x14ac:dyDescent="0.25">
      <c r="A1" s="4" t="s">
        <v>37</v>
      </c>
      <c r="B1" s="10"/>
      <c r="C1" s="10"/>
    </row>
    <row r="2" spans="1:3" ht="13.5" thickBot="1" x14ac:dyDescent="0.25">
      <c r="B2" s="10"/>
      <c r="C2" s="10"/>
    </row>
    <row r="3" spans="1:3" ht="26.25" thickBot="1" x14ac:dyDescent="0.25">
      <c r="A3" s="18" t="s">
        <v>36</v>
      </c>
      <c r="B3" s="19" t="s">
        <v>33</v>
      </c>
      <c r="C3" s="142" t="s">
        <v>70</v>
      </c>
    </row>
    <row r="4" spans="1:3" x14ac:dyDescent="0.2">
      <c r="A4" s="15"/>
      <c r="B4" s="16"/>
      <c r="C4" s="17"/>
    </row>
    <row r="5" spans="1:3" x14ac:dyDescent="0.2">
      <c r="A5" s="14" t="s">
        <v>57</v>
      </c>
      <c r="B5" s="11" t="s">
        <v>35</v>
      </c>
      <c r="C5" s="50">
        <v>1</v>
      </c>
    </row>
    <row r="6" spans="1:3" x14ac:dyDescent="0.2">
      <c r="A6" s="14" t="s">
        <v>57</v>
      </c>
      <c r="B6" s="11" t="s">
        <v>43</v>
      </c>
      <c r="C6" s="50">
        <v>1</v>
      </c>
    </row>
    <row r="7" spans="1:3" x14ac:dyDescent="0.2">
      <c r="A7" s="14" t="s">
        <v>57</v>
      </c>
      <c r="B7" s="11" t="s">
        <v>41</v>
      </c>
      <c r="C7" s="50">
        <v>1</v>
      </c>
    </row>
    <row r="8" spans="1:3" x14ac:dyDescent="0.2">
      <c r="A8" s="174" t="s">
        <v>52</v>
      </c>
      <c r="B8" s="175"/>
      <c r="C8" s="21">
        <f>SUM(C5:C7)</f>
        <v>3</v>
      </c>
    </row>
    <row r="9" spans="1:3" x14ac:dyDescent="0.2">
      <c r="A9" s="13" t="s">
        <v>58</v>
      </c>
      <c r="B9" s="138" t="s">
        <v>35</v>
      </c>
      <c r="C9" s="50">
        <v>1</v>
      </c>
    </row>
    <row r="10" spans="1:3" x14ac:dyDescent="0.2">
      <c r="A10" s="13" t="s">
        <v>58</v>
      </c>
      <c r="B10" s="139" t="s">
        <v>43</v>
      </c>
      <c r="C10" s="50">
        <v>1</v>
      </c>
    </row>
    <row r="11" spans="1:3" x14ac:dyDescent="0.2">
      <c r="A11" s="13" t="s">
        <v>58</v>
      </c>
      <c r="B11" s="139" t="s">
        <v>41</v>
      </c>
      <c r="C11" s="50">
        <v>1</v>
      </c>
    </row>
    <row r="12" spans="1:3" x14ac:dyDescent="0.2">
      <c r="A12" s="174" t="s">
        <v>52</v>
      </c>
      <c r="B12" s="175"/>
      <c r="C12" s="21">
        <f>SUM(C9:C11)</f>
        <v>3</v>
      </c>
    </row>
    <row r="13" spans="1:3" x14ac:dyDescent="0.2">
      <c r="A13" s="14"/>
      <c r="B13" s="12"/>
      <c r="C13" s="21"/>
    </row>
    <row r="14" spans="1:3" x14ac:dyDescent="0.2">
      <c r="A14" s="140" t="s">
        <v>59</v>
      </c>
      <c r="B14" s="138" t="s">
        <v>35</v>
      </c>
      <c r="C14" s="50">
        <v>1</v>
      </c>
    </row>
    <row r="15" spans="1:3" x14ac:dyDescent="0.2">
      <c r="A15" s="140" t="s">
        <v>59</v>
      </c>
      <c r="B15" s="139" t="s">
        <v>43</v>
      </c>
      <c r="C15" s="50">
        <v>1</v>
      </c>
    </row>
    <row r="16" spans="1:3" x14ac:dyDescent="0.2">
      <c r="A16" s="140" t="s">
        <v>59</v>
      </c>
      <c r="B16" s="139" t="s">
        <v>41</v>
      </c>
      <c r="C16" s="50">
        <v>1</v>
      </c>
    </row>
    <row r="17" spans="1:3" x14ac:dyDescent="0.2">
      <c r="A17" s="174" t="s">
        <v>52</v>
      </c>
      <c r="B17" s="175"/>
      <c r="C17" s="21">
        <f>SUM(C14:C16)</f>
        <v>3</v>
      </c>
    </row>
    <row r="18" spans="1:3" x14ac:dyDescent="0.2">
      <c r="A18" s="140" t="s">
        <v>60</v>
      </c>
      <c r="B18" s="138" t="s">
        <v>35</v>
      </c>
      <c r="C18" s="50">
        <v>1</v>
      </c>
    </row>
    <row r="19" spans="1:3" x14ac:dyDescent="0.2">
      <c r="A19" s="140" t="s">
        <v>60</v>
      </c>
      <c r="B19" s="139" t="s">
        <v>43</v>
      </c>
      <c r="C19" s="50">
        <v>1</v>
      </c>
    </row>
    <row r="20" spans="1:3" x14ac:dyDescent="0.2">
      <c r="A20" s="140" t="s">
        <v>60</v>
      </c>
      <c r="B20" s="139" t="s">
        <v>41</v>
      </c>
      <c r="C20" s="50">
        <v>1</v>
      </c>
    </row>
    <row r="21" spans="1:3" x14ac:dyDescent="0.2">
      <c r="A21" s="140" t="s">
        <v>60</v>
      </c>
      <c r="B21" s="135" t="s">
        <v>56</v>
      </c>
      <c r="C21" s="50">
        <v>1</v>
      </c>
    </row>
    <row r="22" spans="1:3" x14ac:dyDescent="0.2">
      <c r="A22" s="174" t="s">
        <v>52</v>
      </c>
      <c r="B22" s="175"/>
      <c r="C22" s="21">
        <f>SUM(C18:C21)</f>
        <v>4</v>
      </c>
    </row>
    <row r="23" spans="1:3" x14ac:dyDescent="0.2">
      <c r="A23" s="14"/>
      <c r="B23" s="12"/>
      <c r="C23" s="21"/>
    </row>
    <row r="24" spans="1:3" x14ac:dyDescent="0.2">
      <c r="A24" s="13" t="s">
        <v>46</v>
      </c>
      <c r="B24" s="11" t="s">
        <v>35</v>
      </c>
      <c r="C24" s="50">
        <v>1</v>
      </c>
    </row>
    <row r="25" spans="1:3" x14ac:dyDescent="0.2">
      <c r="A25" s="13" t="s">
        <v>46</v>
      </c>
      <c r="B25" s="11" t="s">
        <v>43</v>
      </c>
      <c r="C25" s="50">
        <v>1</v>
      </c>
    </row>
    <row r="26" spans="1:3" x14ac:dyDescent="0.2">
      <c r="A26" s="13" t="s">
        <v>46</v>
      </c>
      <c r="B26" s="11" t="s">
        <v>41</v>
      </c>
      <c r="C26" s="50">
        <v>1</v>
      </c>
    </row>
    <row r="27" spans="1:3" x14ac:dyDescent="0.2">
      <c r="A27" s="174" t="s">
        <v>52</v>
      </c>
      <c r="B27" s="175"/>
      <c r="C27" s="21">
        <f>SUM(C24:C26)</f>
        <v>3</v>
      </c>
    </row>
    <row r="28" spans="1:3" x14ac:dyDescent="0.2">
      <c r="A28" s="144" t="s">
        <v>67</v>
      </c>
      <c r="B28" s="11" t="s">
        <v>35</v>
      </c>
      <c r="C28" s="50">
        <v>1</v>
      </c>
    </row>
    <row r="29" spans="1:3" x14ac:dyDescent="0.2">
      <c r="A29" s="144" t="s">
        <v>67</v>
      </c>
      <c r="B29" s="11" t="s">
        <v>43</v>
      </c>
      <c r="C29" s="50">
        <v>1</v>
      </c>
    </row>
    <row r="30" spans="1:3" x14ac:dyDescent="0.2">
      <c r="A30" s="144" t="s">
        <v>67</v>
      </c>
      <c r="B30" s="11" t="s">
        <v>41</v>
      </c>
      <c r="C30" s="50">
        <v>1</v>
      </c>
    </row>
    <row r="31" spans="1:3" x14ac:dyDescent="0.2">
      <c r="A31" s="144" t="s">
        <v>67</v>
      </c>
      <c r="B31" s="135" t="s">
        <v>56</v>
      </c>
      <c r="C31" s="50">
        <v>1</v>
      </c>
    </row>
    <row r="32" spans="1:3" x14ac:dyDescent="0.2">
      <c r="A32" s="174" t="s">
        <v>52</v>
      </c>
      <c r="B32" s="175"/>
      <c r="C32" s="21">
        <f>SUM(C28:C31)</f>
        <v>4</v>
      </c>
    </row>
    <row r="33" spans="1:3" x14ac:dyDescent="0.2">
      <c r="A33" s="14"/>
      <c r="B33" s="12"/>
      <c r="C33" s="21"/>
    </row>
    <row r="34" spans="1:3" x14ac:dyDescent="0.2">
      <c r="A34" s="13" t="s">
        <v>47</v>
      </c>
      <c r="B34" s="11" t="s">
        <v>35</v>
      </c>
      <c r="C34" s="50">
        <v>1</v>
      </c>
    </row>
    <row r="35" spans="1:3" x14ac:dyDescent="0.2">
      <c r="A35" s="13" t="s">
        <v>47</v>
      </c>
      <c r="B35" s="11" t="s">
        <v>43</v>
      </c>
      <c r="C35" s="50">
        <v>1</v>
      </c>
    </row>
    <row r="36" spans="1:3" x14ac:dyDescent="0.2">
      <c r="A36" s="13" t="s">
        <v>47</v>
      </c>
      <c r="B36" s="11" t="s">
        <v>41</v>
      </c>
      <c r="C36" s="50">
        <v>1</v>
      </c>
    </row>
    <row r="37" spans="1:3" x14ac:dyDescent="0.2">
      <c r="A37" s="174" t="s">
        <v>52</v>
      </c>
      <c r="B37" s="175"/>
      <c r="C37" s="21">
        <f>SUM(C34:C36)</f>
        <v>3</v>
      </c>
    </row>
    <row r="38" spans="1:3" x14ac:dyDescent="0.2">
      <c r="A38" s="144" t="s">
        <v>68</v>
      </c>
      <c r="B38" s="11" t="s">
        <v>35</v>
      </c>
      <c r="C38" s="50">
        <v>1</v>
      </c>
    </row>
    <row r="39" spans="1:3" x14ac:dyDescent="0.2">
      <c r="A39" s="144" t="s">
        <v>68</v>
      </c>
      <c r="B39" s="11" t="s">
        <v>43</v>
      </c>
      <c r="C39" s="50">
        <v>1</v>
      </c>
    </row>
    <row r="40" spans="1:3" x14ac:dyDescent="0.2">
      <c r="A40" s="144" t="s">
        <v>68</v>
      </c>
      <c r="B40" s="11" t="s">
        <v>41</v>
      </c>
      <c r="C40" s="50">
        <v>1</v>
      </c>
    </row>
    <row r="41" spans="1:3" x14ac:dyDescent="0.2">
      <c r="A41" s="144" t="s">
        <v>68</v>
      </c>
      <c r="B41" s="135" t="s">
        <v>56</v>
      </c>
      <c r="C41" s="50">
        <v>1</v>
      </c>
    </row>
    <row r="42" spans="1:3" ht="13.5" thickBot="1" x14ac:dyDescent="0.25">
      <c r="A42" s="174" t="s">
        <v>52</v>
      </c>
      <c r="B42" s="175"/>
      <c r="C42" s="21">
        <f>SUM(C38:C41)</f>
        <v>4</v>
      </c>
    </row>
    <row r="43" spans="1:3" ht="13.5" thickBot="1" x14ac:dyDescent="0.25">
      <c r="A43" s="176"/>
      <c r="B43" s="177"/>
      <c r="C43" s="20"/>
    </row>
  </sheetData>
  <mergeCells count="9">
    <mergeCell ref="A42:B42"/>
    <mergeCell ref="A43:B43"/>
    <mergeCell ref="A8:B8"/>
    <mergeCell ref="A17:B17"/>
    <mergeCell ref="A27:B27"/>
    <mergeCell ref="A37:B37"/>
    <mergeCell ref="A12:B12"/>
    <mergeCell ref="A22:B22"/>
    <mergeCell ref="A32:B32"/>
  </mergeCells>
  <phoneticPr fontId="10" type="noConversion"/>
  <pageMargins left="0.74803149606299213" right="0.74803149606299213" top="0.98425196850393704" bottom="0.98425196850393704" header="0" footer="0"/>
  <pageSetup scale="86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>
    <pageSetUpPr fitToPage="1"/>
  </sheetPr>
  <dimension ref="A1:J122"/>
  <sheetViews>
    <sheetView topLeftCell="B28" zoomScale="93" workbookViewId="0">
      <selection activeCell="D52" sqref="D52"/>
    </sheetView>
  </sheetViews>
  <sheetFormatPr baseColWidth="10" defaultRowHeight="12.75" x14ac:dyDescent="0.2"/>
  <cols>
    <col min="1" max="1" width="6.28515625" hidden="1" customWidth="1"/>
    <col min="2" max="2" width="29.7109375" customWidth="1"/>
    <col min="3" max="3" width="30.85546875" customWidth="1"/>
    <col min="4" max="4" width="14.140625" customWidth="1"/>
    <col min="5" max="5" width="19.28515625" customWidth="1"/>
    <col min="6" max="6" width="12.7109375" customWidth="1"/>
    <col min="7" max="7" width="19.28515625" customWidth="1"/>
    <col min="8" max="8" width="12.7109375" customWidth="1"/>
    <col min="9" max="9" width="19.28515625" customWidth="1"/>
  </cols>
  <sheetData>
    <row r="1" spans="2:10" ht="18" x14ac:dyDescent="0.25">
      <c r="C1" s="4" t="s">
        <v>38</v>
      </c>
    </row>
    <row r="2" spans="2:10" ht="13.5" thickBot="1" x14ac:dyDescent="0.25"/>
    <row r="3" spans="2:10" ht="33.75" x14ac:dyDescent="0.2">
      <c r="B3" s="180" t="s">
        <v>36</v>
      </c>
      <c r="C3" s="185" t="s">
        <v>33</v>
      </c>
      <c r="D3" s="182" t="s">
        <v>71</v>
      </c>
      <c r="E3" s="145" t="s">
        <v>18</v>
      </c>
      <c r="F3" s="157" t="s">
        <v>21</v>
      </c>
      <c r="G3" s="145" t="s">
        <v>19</v>
      </c>
      <c r="H3" s="157" t="s">
        <v>22</v>
      </c>
      <c r="I3" s="145" t="s">
        <v>20</v>
      </c>
      <c r="J3" s="146" t="s">
        <v>72</v>
      </c>
    </row>
    <row r="4" spans="2:10" ht="13.5" thickBot="1" x14ac:dyDescent="0.25">
      <c r="B4" s="181"/>
      <c r="C4" s="186"/>
      <c r="D4" s="183"/>
      <c r="E4" s="105">
        <v>0.01</v>
      </c>
      <c r="F4" s="184"/>
      <c r="G4" s="105">
        <v>0.01</v>
      </c>
      <c r="H4" s="184"/>
      <c r="I4" s="105">
        <v>0.01</v>
      </c>
      <c r="J4" s="147"/>
    </row>
    <row r="5" spans="2:10" x14ac:dyDescent="0.2">
      <c r="B5" s="106" t="s">
        <v>57</v>
      </c>
      <c r="C5" s="103" t="s">
        <v>23</v>
      </c>
      <c r="D5" s="107">
        <f>+'RR HH'!F6</f>
        <v>1.01</v>
      </c>
      <c r="E5" s="107">
        <f t="shared" ref="E5:E20" si="0">E$4*D5</f>
        <v>1.01E-2</v>
      </c>
      <c r="F5" s="107">
        <f>+E5+D5</f>
        <v>1.0201</v>
      </c>
      <c r="G5" s="107">
        <f t="shared" ref="G5:G20" si="1">+G$4*F5</f>
        <v>1.0201E-2</v>
      </c>
      <c r="H5" s="107">
        <f>+G5+F5</f>
        <v>1.0303009999999999</v>
      </c>
      <c r="I5" s="107">
        <f t="shared" ref="I5:I20" si="2">+I$4*H5</f>
        <v>1.030301E-2</v>
      </c>
      <c r="J5" s="108">
        <f>+I5+H5</f>
        <v>1.0406040099999998</v>
      </c>
    </row>
    <row r="6" spans="2:10" x14ac:dyDescent="0.2">
      <c r="B6" s="109" t="s">
        <v>57</v>
      </c>
      <c r="C6" s="104" t="s">
        <v>24</v>
      </c>
      <c r="D6" s="110">
        <f>+'RR HH'!F7</f>
        <v>1.01</v>
      </c>
      <c r="E6" s="110">
        <f t="shared" si="0"/>
        <v>1.01E-2</v>
      </c>
      <c r="F6" s="110">
        <f t="shared" ref="F6:F18" si="3">+E6+D6</f>
        <v>1.0201</v>
      </c>
      <c r="G6" s="110">
        <f t="shared" si="1"/>
        <v>1.0201E-2</v>
      </c>
      <c r="H6" s="110">
        <f t="shared" ref="H6:H18" si="4">+G6+F6</f>
        <v>1.0303009999999999</v>
      </c>
      <c r="I6" s="110">
        <f t="shared" si="2"/>
        <v>1.030301E-2</v>
      </c>
      <c r="J6" s="111">
        <f t="shared" ref="J6:J18" si="5">+I6+H6</f>
        <v>1.0406040099999998</v>
      </c>
    </row>
    <row r="7" spans="2:10" x14ac:dyDescent="0.2">
      <c r="B7" s="109" t="s">
        <v>58</v>
      </c>
      <c r="C7" s="104" t="s">
        <v>23</v>
      </c>
      <c r="D7" s="110">
        <f>+'RR HH'!F10</f>
        <v>1.01</v>
      </c>
      <c r="E7" s="110">
        <f t="shared" si="0"/>
        <v>1.01E-2</v>
      </c>
      <c r="F7" s="110">
        <f>+E7+D7</f>
        <v>1.0201</v>
      </c>
      <c r="G7" s="110">
        <f t="shared" si="1"/>
        <v>1.0201E-2</v>
      </c>
      <c r="H7" s="110">
        <f>+G7+F7</f>
        <v>1.0303009999999999</v>
      </c>
      <c r="I7" s="110">
        <f t="shared" si="2"/>
        <v>1.030301E-2</v>
      </c>
      <c r="J7" s="111">
        <f>+I7+H7</f>
        <v>1.0406040099999998</v>
      </c>
    </row>
    <row r="8" spans="2:10" x14ac:dyDescent="0.2">
      <c r="B8" s="109" t="s">
        <v>58</v>
      </c>
      <c r="C8" s="104" t="s">
        <v>24</v>
      </c>
      <c r="D8" s="110">
        <f>+'RR HH'!F11</f>
        <v>1.01</v>
      </c>
      <c r="E8" s="110">
        <f t="shared" si="0"/>
        <v>1.01E-2</v>
      </c>
      <c r="F8" s="110">
        <f t="shared" si="3"/>
        <v>1.0201</v>
      </c>
      <c r="G8" s="110">
        <f t="shared" si="1"/>
        <v>1.0201E-2</v>
      </c>
      <c r="H8" s="110">
        <f t="shared" si="4"/>
        <v>1.0303009999999999</v>
      </c>
      <c r="I8" s="110">
        <f t="shared" si="2"/>
        <v>1.030301E-2</v>
      </c>
      <c r="J8" s="111">
        <f t="shared" si="5"/>
        <v>1.0406040099999998</v>
      </c>
    </row>
    <row r="9" spans="2:10" x14ac:dyDescent="0.2">
      <c r="B9" s="109" t="s">
        <v>59</v>
      </c>
      <c r="C9" s="104" t="s">
        <v>23</v>
      </c>
      <c r="D9" s="110">
        <f>+'RR HH'!F12</f>
        <v>1.01</v>
      </c>
      <c r="E9" s="110">
        <f t="shared" si="0"/>
        <v>1.01E-2</v>
      </c>
      <c r="F9" s="110">
        <f t="shared" si="3"/>
        <v>1.0201</v>
      </c>
      <c r="G9" s="110">
        <f t="shared" si="1"/>
        <v>1.0201E-2</v>
      </c>
      <c r="H9" s="110">
        <f t="shared" si="4"/>
        <v>1.0303009999999999</v>
      </c>
      <c r="I9" s="110">
        <f t="shared" si="2"/>
        <v>1.030301E-2</v>
      </c>
      <c r="J9" s="111">
        <f t="shared" si="5"/>
        <v>1.0406040099999998</v>
      </c>
    </row>
    <row r="10" spans="2:10" x14ac:dyDescent="0.2">
      <c r="B10" s="109" t="s">
        <v>59</v>
      </c>
      <c r="C10" s="104" t="s">
        <v>24</v>
      </c>
      <c r="D10" s="110">
        <f>+'RR HH'!F13</f>
        <v>1.01</v>
      </c>
      <c r="E10" s="110">
        <f t="shared" si="0"/>
        <v>1.01E-2</v>
      </c>
      <c r="F10" s="110">
        <f>+E10+D10</f>
        <v>1.0201</v>
      </c>
      <c r="G10" s="110">
        <f t="shared" si="1"/>
        <v>1.0201E-2</v>
      </c>
      <c r="H10" s="110">
        <f>+G10+F10</f>
        <v>1.0303009999999999</v>
      </c>
      <c r="I10" s="110">
        <f t="shared" si="2"/>
        <v>1.030301E-2</v>
      </c>
      <c r="J10" s="111">
        <f>+I10+H10</f>
        <v>1.0406040099999998</v>
      </c>
    </row>
    <row r="11" spans="2:10" x14ac:dyDescent="0.2">
      <c r="B11" s="109" t="s">
        <v>60</v>
      </c>
      <c r="C11" s="104" t="s">
        <v>23</v>
      </c>
      <c r="D11" s="110">
        <f>+'RR HH'!F13</f>
        <v>1.01</v>
      </c>
      <c r="E11" s="110">
        <f t="shared" ref="E11" si="6">E$4*D11</f>
        <v>1.01E-2</v>
      </c>
      <c r="F11" s="110">
        <f>+E11+D11</f>
        <v>1.0201</v>
      </c>
      <c r="G11" s="110">
        <f t="shared" ref="G11" si="7">+G$4*F11</f>
        <v>1.0201E-2</v>
      </c>
      <c r="H11" s="110">
        <f>+G11+F11</f>
        <v>1.0303009999999999</v>
      </c>
      <c r="I11" s="110">
        <f t="shared" ref="I11" si="8">+I$4*H11</f>
        <v>1.030301E-2</v>
      </c>
      <c r="J11" s="111">
        <f>+I11+H11</f>
        <v>1.0406040099999998</v>
      </c>
    </row>
    <row r="12" spans="2:10" x14ac:dyDescent="0.2">
      <c r="B12" s="109" t="s">
        <v>60</v>
      </c>
      <c r="C12" s="104" t="s">
        <v>24</v>
      </c>
      <c r="D12" s="110">
        <f>+'RR HH'!F14</f>
        <v>1.01</v>
      </c>
      <c r="E12" s="110">
        <f t="shared" si="0"/>
        <v>1.01E-2</v>
      </c>
      <c r="F12" s="110">
        <f>+E12+D12</f>
        <v>1.0201</v>
      </c>
      <c r="G12" s="110">
        <f t="shared" si="1"/>
        <v>1.0201E-2</v>
      </c>
      <c r="H12" s="110">
        <f>+G12+F12</f>
        <v>1.0303009999999999</v>
      </c>
      <c r="I12" s="110">
        <f t="shared" si="2"/>
        <v>1.030301E-2</v>
      </c>
      <c r="J12" s="111">
        <f>+I12+H12</f>
        <v>1.0406040099999998</v>
      </c>
    </row>
    <row r="13" spans="2:10" x14ac:dyDescent="0.2">
      <c r="B13" s="109" t="s">
        <v>46</v>
      </c>
      <c r="C13" s="104" t="s">
        <v>23</v>
      </c>
      <c r="D13" s="110">
        <f>+'RR HH'!F18</f>
        <v>1.01</v>
      </c>
      <c r="E13" s="110">
        <f t="shared" si="0"/>
        <v>1.01E-2</v>
      </c>
      <c r="F13" s="110">
        <f t="shared" si="3"/>
        <v>1.0201</v>
      </c>
      <c r="G13" s="110">
        <f t="shared" si="1"/>
        <v>1.0201E-2</v>
      </c>
      <c r="H13" s="110">
        <f t="shared" si="4"/>
        <v>1.0303009999999999</v>
      </c>
      <c r="I13" s="110">
        <f t="shared" si="2"/>
        <v>1.030301E-2</v>
      </c>
      <c r="J13" s="111">
        <f t="shared" si="5"/>
        <v>1.0406040099999998</v>
      </c>
    </row>
    <row r="14" spans="2:10" x14ac:dyDescent="0.2">
      <c r="B14" s="109" t="s">
        <v>46</v>
      </c>
      <c r="C14" s="104" t="s">
        <v>24</v>
      </c>
      <c r="D14" s="110">
        <f>+'RR HH'!F19</f>
        <v>1.01</v>
      </c>
      <c r="E14" s="110">
        <f t="shared" si="0"/>
        <v>1.01E-2</v>
      </c>
      <c r="F14" s="110">
        <f t="shared" si="3"/>
        <v>1.0201</v>
      </c>
      <c r="G14" s="110">
        <f t="shared" si="1"/>
        <v>1.0201E-2</v>
      </c>
      <c r="H14" s="110">
        <f t="shared" si="4"/>
        <v>1.0303009999999999</v>
      </c>
      <c r="I14" s="110">
        <f t="shared" si="2"/>
        <v>1.030301E-2</v>
      </c>
      <c r="J14" s="111">
        <f t="shared" si="5"/>
        <v>1.0406040099999998</v>
      </c>
    </row>
    <row r="15" spans="2:10" x14ac:dyDescent="0.2">
      <c r="B15" s="109" t="s">
        <v>67</v>
      </c>
      <c r="C15" s="104" t="s">
        <v>23</v>
      </c>
      <c r="D15" s="110">
        <f>+'RR HH'!F20</f>
        <v>1.01</v>
      </c>
      <c r="E15" s="110">
        <f t="shared" ref="E15" si="9">E$4*D15</f>
        <v>1.01E-2</v>
      </c>
      <c r="F15" s="110">
        <f>+E15+D15</f>
        <v>1.0201</v>
      </c>
      <c r="G15" s="110">
        <f t="shared" ref="G15" si="10">+G$4*F15</f>
        <v>1.0201E-2</v>
      </c>
      <c r="H15" s="110">
        <f>+G15+F15</f>
        <v>1.0303009999999999</v>
      </c>
      <c r="I15" s="110">
        <f t="shared" ref="I15" si="11">+I$4*H15</f>
        <v>1.030301E-2</v>
      </c>
      <c r="J15" s="111">
        <f>+I15+H15</f>
        <v>1.0406040099999998</v>
      </c>
    </row>
    <row r="16" spans="2:10" x14ac:dyDescent="0.2">
      <c r="B16" s="109" t="s">
        <v>67</v>
      </c>
      <c r="C16" s="104" t="s">
        <v>24</v>
      </c>
      <c r="D16" s="110">
        <f>+'RR HH'!F21</f>
        <v>1.01</v>
      </c>
      <c r="E16" s="110">
        <f t="shared" si="0"/>
        <v>1.01E-2</v>
      </c>
      <c r="F16" s="110">
        <f>+E16+D16</f>
        <v>1.0201</v>
      </c>
      <c r="G16" s="110">
        <f t="shared" si="1"/>
        <v>1.0201E-2</v>
      </c>
      <c r="H16" s="110">
        <f>+G16+F16</f>
        <v>1.0303009999999999</v>
      </c>
      <c r="I16" s="110">
        <f t="shared" si="2"/>
        <v>1.030301E-2</v>
      </c>
      <c r="J16" s="111">
        <f>+I16+H16</f>
        <v>1.0406040099999998</v>
      </c>
    </row>
    <row r="17" spans="2:10" x14ac:dyDescent="0.2">
      <c r="B17" s="109" t="s">
        <v>47</v>
      </c>
      <c r="C17" s="104" t="s">
        <v>23</v>
      </c>
      <c r="D17" s="110">
        <f>+'RR HH'!F24</f>
        <v>1.01</v>
      </c>
      <c r="E17" s="110">
        <f t="shared" si="0"/>
        <v>1.01E-2</v>
      </c>
      <c r="F17" s="110">
        <f t="shared" si="3"/>
        <v>1.0201</v>
      </c>
      <c r="G17" s="110">
        <f t="shared" si="1"/>
        <v>1.0201E-2</v>
      </c>
      <c r="H17" s="110">
        <f t="shared" si="4"/>
        <v>1.0303009999999999</v>
      </c>
      <c r="I17" s="110">
        <f t="shared" si="2"/>
        <v>1.030301E-2</v>
      </c>
      <c r="J17" s="111">
        <f t="shared" si="5"/>
        <v>1.0406040099999998</v>
      </c>
    </row>
    <row r="18" spans="2:10" x14ac:dyDescent="0.2">
      <c r="B18" s="109" t="s">
        <v>47</v>
      </c>
      <c r="C18" s="104" t="s">
        <v>24</v>
      </c>
      <c r="D18" s="110">
        <f>+'RR HH'!F25</f>
        <v>1.01</v>
      </c>
      <c r="E18" s="110">
        <f t="shared" si="0"/>
        <v>1.01E-2</v>
      </c>
      <c r="F18" s="110">
        <f t="shared" si="3"/>
        <v>1.0201</v>
      </c>
      <c r="G18" s="110">
        <f t="shared" si="1"/>
        <v>1.0201E-2</v>
      </c>
      <c r="H18" s="110">
        <f t="shared" si="4"/>
        <v>1.0303009999999999</v>
      </c>
      <c r="I18" s="110">
        <f t="shared" si="2"/>
        <v>1.030301E-2</v>
      </c>
      <c r="J18" s="111">
        <f t="shared" si="5"/>
        <v>1.0406040099999998</v>
      </c>
    </row>
    <row r="19" spans="2:10" x14ac:dyDescent="0.2">
      <c r="B19" s="109" t="s">
        <v>68</v>
      </c>
      <c r="C19" s="104" t="s">
        <v>23</v>
      </c>
      <c r="D19" s="110">
        <f>+'RR HH'!F26</f>
        <v>1.01</v>
      </c>
      <c r="E19" s="110">
        <f t="shared" ref="E19" si="12">E$4*D19</f>
        <v>1.01E-2</v>
      </c>
      <c r="F19" s="110">
        <f>+E19+D19</f>
        <v>1.0201</v>
      </c>
      <c r="G19" s="110">
        <f t="shared" ref="G19" si="13">+G$4*F19</f>
        <v>1.0201E-2</v>
      </c>
      <c r="H19" s="110">
        <f>+G19+F19</f>
        <v>1.0303009999999999</v>
      </c>
      <c r="I19" s="110">
        <f t="shared" ref="I19" si="14">+I$4*H19</f>
        <v>1.030301E-2</v>
      </c>
      <c r="J19" s="111">
        <f>+I19+H19</f>
        <v>1.0406040099999998</v>
      </c>
    </row>
    <row r="20" spans="2:10" ht="13.5" thickBot="1" x14ac:dyDescent="0.25">
      <c r="B20" s="112" t="s">
        <v>68</v>
      </c>
      <c r="C20" s="136" t="s">
        <v>24</v>
      </c>
      <c r="D20" s="113">
        <f>+'RR HH'!F27</f>
        <v>1.01</v>
      </c>
      <c r="E20" s="113">
        <f t="shared" si="0"/>
        <v>1.01E-2</v>
      </c>
      <c r="F20" s="113">
        <f>+E20+D20</f>
        <v>1.0201</v>
      </c>
      <c r="G20" s="113">
        <f t="shared" si="1"/>
        <v>1.0201E-2</v>
      </c>
      <c r="H20" s="113">
        <f>+G20+F20</f>
        <v>1.0303009999999999</v>
      </c>
      <c r="I20" s="113">
        <f t="shared" si="2"/>
        <v>1.030301E-2</v>
      </c>
      <c r="J20" s="114">
        <f>+I20+H20</f>
        <v>1.0406040099999998</v>
      </c>
    </row>
    <row r="21" spans="2:10" x14ac:dyDescent="0.2">
      <c r="B21" s="115"/>
      <c r="C21" s="115"/>
      <c r="D21" s="115"/>
      <c r="E21" s="115"/>
      <c r="F21" s="115"/>
      <c r="G21" s="115"/>
      <c r="H21" s="115"/>
      <c r="I21" s="115"/>
      <c r="J21" s="115"/>
    </row>
    <row r="22" spans="2:10" ht="13.5" thickBot="1" x14ac:dyDescent="0.25">
      <c r="B22" s="115"/>
      <c r="C22" s="115"/>
      <c r="D22" s="115"/>
      <c r="E22" s="115"/>
      <c r="F22" s="115"/>
      <c r="G22" s="115"/>
      <c r="H22" s="115"/>
      <c r="I22" s="115"/>
      <c r="J22" s="115"/>
    </row>
    <row r="23" spans="2:10" ht="33.75" x14ac:dyDescent="0.2">
      <c r="B23" s="180" t="s">
        <v>36</v>
      </c>
      <c r="C23" s="187" t="s">
        <v>33</v>
      </c>
      <c r="D23" s="182" t="s">
        <v>71</v>
      </c>
      <c r="E23" s="145" t="s">
        <v>18</v>
      </c>
      <c r="F23" s="157" t="s">
        <v>21</v>
      </c>
      <c r="G23" s="145" t="s">
        <v>19</v>
      </c>
      <c r="H23" s="157" t="s">
        <v>22</v>
      </c>
      <c r="I23" s="145" t="s">
        <v>20</v>
      </c>
      <c r="J23" s="146" t="s">
        <v>72</v>
      </c>
    </row>
    <row r="24" spans="2:10" ht="13.5" thickBot="1" x14ac:dyDescent="0.25">
      <c r="B24" s="181"/>
      <c r="C24" s="188"/>
      <c r="D24" s="183"/>
      <c r="E24" s="105">
        <v>0.01</v>
      </c>
      <c r="F24" s="184"/>
      <c r="G24" s="105">
        <v>0.01</v>
      </c>
      <c r="H24" s="184"/>
      <c r="I24" s="105">
        <v>0.01</v>
      </c>
      <c r="J24" s="147"/>
    </row>
    <row r="25" spans="2:10" ht="22.5" x14ac:dyDescent="0.2">
      <c r="B25" s="106" t="s">
        <v>57</v>
      </c>
      <c r="C25" s="148" t="s">
        <v>65</v>
      </c>
      <c r="D25" s="124">
        <f>SUM('INSTR-HERR'!P6:P11)</f>
        <v>0.43333333333333335</v>
      </c>
      <c r="E25" s="124">
        <f>E$24*D25</f>
        <v>4.333333333333334E-3</v>
      </c>
      <c r="F25" s="124">
        <f>+E25+D25</f>
        <v>0.4376666666666667</v>
      </c>
      <c r="G25" s="124">
        <f>G$24*F25</f>
        <v>4.3766666666666667E-3</v>
      </c>
      <c r="H25" s="124">
        <f>+G25+F25</f>
        <v>0.44204333333333334</v>
      </c>
      <c r="I25" s="124">
        <f>+I$24*H25</f>
        <v>4.4204333333333337E-3</v>
      </c>
      <c r="J25" s="125">
        <f>+I25+H25</f>
        <v>0.44646376666666665</v>
      </c>
    </row>
    <row r="26" spans="2:10" ht="22.5" x14ac:dyDescent="0.2">
      <c r="B26" s="109" t="s">
        <v>57</v>
      </c>
      <c r="C26" s="102" t="s">
        <v>53</v>
      </c>
      <c r="D26" s="110">
        <f>+'INSTR-HERR'!P18</f>
        <v>0.4694444444444445</v>
      </c>
      <c r="E26" s="116">
        <f>E$24*D26</f>
        <v>4.6944444444444447E-3</v>
      </c>
      <c r="F26" s="116">
        <f>+E26+D26</f>
        <v>0.47413888888888894</v>
      </c>
      <c r="G26" s="116">
        <f>G$24*F26</f>
        <v>4.7413888888888896E-3</v>
      </c>
      <c r="H26" s="116">
        <f>+G26+F26</f>
        <v>0.47888027777777781</v>
      </c>
      <c r="I26" s="116">
        <f>+I$24*H26</f>
        <v>4.7888027777777779E-3</v>
      </c>
      <c r="J26" s="126">
        <f>+I26+H26</f>
        <v>0.48366908055555557</v>
      </c>
    </row>
    <row r="27" spans="2:10" ht="22.5" x14ac:dyDescent="0.2">
      <c r="B27" s="109" t="s">
        <v>58</v>
      </c>
      <c r="C27" s="102" t="s">
        <v>65</v>
      </c>
      <c r="D27" s="110">
        <f>SUM('INSTR-HERR'!Q6:Q11)</f>
        <v>0.43333333333333335</v>
      </c>
      <c r="E27" s="116">
        <f t="shared" ref="E27:E40" si="15">E$24*D27</f>
        <v>4.333333333333334E-3</v>
      </c>
      <c r="F27" s="116">
        <f t="shared" ref="F27:F40" si="16">+E27+D27</f>
        <v>0.4376666666666667</v>
      </c>
      <c r="G27" s="116">
        <f t="shared" ref="G27:G40" si="17">G$24*F27</f>
        <v>4.3766666666666667E-3</v>
      </c>
      <c r="H27" s="116">
        <f t="shared" ref="H27:H40" si="18">+G27+F27</f>
        <v>0.44204333333333334</v>
      </c>
      <c r="I27" s="116">
        <f t="shared" ref="I27:I40" si="19">+I$24*H27</f>
        <v>4.4204333333333337E-3</v>
      </c>
      <c r="J27" s="126">
        <f t="shared" ref="J27:J40" si="20">+I27+H27</f>
        <v>0.44646376666666665</v>
      </c>
    </row>
    <row r="28" spans="2:10" ht="22.5" x14ac:dyDescent="0.2">
      <c r="B28" s="109" t="s">
        <v>58</v>
      </c>
      <c r="C28" s="102" t="s">
        <v>53</v>
      </c>
      <c r="D28" s="110">
        <f>'INSTR-HERR'!Q18</f>
        <v>0.4694444444444445</v>
      </c>
      <c r="E28" s="116">
        <f t="shared" si="15"/>
        <v>4.6944444444444447E-3</v>
      </c>
      <c r="F28" s="116">
        <f>+E28+D28</f>
        <v>0.47413888888888894</v>
      </c>
      <c r="G28" s="116">
        <f t="shared" si="17"/>
        <v>4.7413888888888896E-3</v>
      </c>
      <c r="H28" s="116">
        <f>+G28+F28</f>
        <v>0.47888027777777781</v>
      </c>
      <c r="I28" s="116">
        <f t="shared" si="19"/>
        <v>4.7888027777777779E-3</v>
      </c>
      <c r="J28" s="126">
        <f>+I28+H28</f>
        <v>0.48366908055555557</v>
      </c>
    </row>
    <row r="29" spans="2:10" ht="22.5" x14ac:dyDescent="0.2">
      <c r="B29" s="109" t="s">
        <v>59</v>
      </c>
      <c r="C29" s="102" t="s">
        <v>65</v>
      </c>
      <c r="D29" s="123">
        <f>SUM('INSTR-HERR'!R6:R11)</f>
        <v>0.43333333333333335</v>
      </c>
      <c r="E29" s="116">
        <f t="shared" si="15"/>
        <v>4.333333333333334E-3</v>
      </c>
      <c r="F29" s="116">
        <f t="shared" si="16"/>
        <v>0.4376666666666667</v>
      </c>
      <c r="G29" s="116">
        <f t="shared" si="17"/>
        <v>4.3766666666666667E-3</v>
      </c>
      <c r="H29" s="116">
        <f t="shared" si="18"/>
        <v>0.44204333333333334</v>
      </c>
      <c r="I29" s="116">
        <f t="shared" si="19"/>
        <v>4.4204333333333337E-3</v>
      </c>
      <c r="J29" s="126">
        <f t="shared" si="20"/>
        <v>0.44646376666666665</v>
      </c>
    </row>
    <row r="30" spans="2:10" ht="22.5" x14ac:dyDescent="0.2">
      <c r="B30" s="109" t="s">
        <v>59</v>
      </c>
      <c r="C30" s="102" t="s">
        <v>53</v>
      </c>
      <c r="D30" s="110">
        <f>+'INSTR-HERR'!R18</f>
        <v>0.46111111111111114</v>
      </c>
      <c r="E30" s="116">
        <f t="shared" si="15"/>
        <v>4.6111111111111118E-3</v>
      </c>
      <c r="F30" s="116">
        <f t="shared" si="16"/>
        <v>0.46572222222222226</v>
      </c>
      <c r="G30" s="116">
        <f t="shared" si="17"/>
        <v>4.6572222222222223E-3</v>
      </c>
      <c r="H30" s="116">
        <f t="shared" si="18"/>
        <v>0.47037944444444446</v>
      </c>
      <c r="I30" s="116">
        <f t="shared" si="19"/>
        <v>4.7037944444444446E-3</v>
      </c>
      <c r="J30" s="126">
        <f t="shared" si="20"/>
        <v>0.47508323888888893</v>
      </c>
    </row>
    <row r="31" spans="2:10" ht="22.5" x14ac:dyDescent="0.2">
      <c r="B31" s="109" t="s">
        <v>60</v>
      </c>
      <c r="C31" s="102" t="s">
        <v>65</v>
      </c>
      <c r="D31" s="110">
        <f>SUM('INSTR-HERR'!S5:S10)</f>
        <v>0.35000000000000003</v>
      </c>
      <c r="E31" s="116">
        <f t="shared" ref="E31" si="21">E$24*D31</f>
        <v>3.5000000000000005E-3</v>
      </c>
      <c r="F31" s="116">
        <f t="shared" ref="F31" si="22">+E31+D31</f>
        <v>0.35350000000000004</v>
      </c>
      <c r="G31" s="116">
        <f t="shared" ref="G31" si="23">G$24*F31</f>
        <v>3.5350000000000004E-3</v>
      </c>
      <c r="H31" s="116">
        <f t="shared" ref="H31" si="24">+G31+F31</f>
        <v>0.35703500000000005</v>
      </c>
      <c r="I31" s="116">
        <f t="shared" ref="I31" si="25">+I$24*H31</f>
        <v>3.5703500000000003E-3</v>
      </c>
      <c r="J31" s="126">
        <f t="shared" ref="J31" si="26">+I31+H31</f>
        <v>0.36060535000000005</v>
      </c>
    </row>
    <row r="32" spans="2:10" ht="22.5" x14ac:dyDescent="0.2">
      <c r="B32" s="109" t="s">
        <v>60</v>
      </c>
      <c r="C32" s="102" t="s">
        <v>53</v>
      </c>
      <c r="D32" s="110">
        <f>+'INSTR-HERR'!S18</f>
        <v>0.46111111111111114</v>
      </c>
      <c r="E32" s="116">
        <f t="shared" si="15"/>
        <v>4.6111111111111118E-3</v>
      </c>
      <c r="F32" s="116">
        <f t="shared" si="16"/>
        <v>0.46572222222222226</v>
      </c>
      <c r="G32" s="116">
        <f t="shared" si="17"/>
        <v>4.6572222222222223E-3</v>
      </c>
      <c r="H32" s="116">
        <f t="shared" si="18"/>
        <v>0.47037944444444446</v>
      </c>
      <c r="I32" s="116">
        <f t="shared" si="19"/>
        <v>4.7037944444444446E-3</v>
      </c>
      <c r="J32" s="126">
        <f t="shared" si="20"/>
        <v>0.47508323888888893</v>
      </c>
    </row>
    <row r="33" spans="2:10" ht="22.5" x14ac:dyDescent="0.2">
      <c r="B33" s="109" t="s">
        <v>46</v>
      </c>
      <c r="C33" s="102" t="s">
        <v>65</v>
      </c>
      <c r="D33" s="123">
        <f>SUM('INSTR-HERR'!T6:T11)</f>
        <v>0.43333333333333335</v>
      </c>
      <c r="E33" s="116">
        <f t="shared" si="15"/>
        <v>4.333333333333334E-3</v>
      </c>
      <c r="F33" s="116">
        <f t="shared" si="16"/>
        <v>0.4376666666666667</v>
      </c>
      <c r="G33" s="116">
        <f t="shared" si="17"/>
        <v>4.3766666666666667E-3</v>
      </c>
      <c r="H33" s="116">
        <f t="shared" si="18"/>
        <v>0.44204333333333334</v>
      </c>
      <c r="I33" s="116">
        <f t="shared" si="19"/>
        <v>4.4204333333333337E-3</v>
      </c>
      <c r="J33" s="126">
        <f t="shared" si="20"/>
        <v>0.44646376666666665</v>
      </c>
    </row>
    <row r="34" spans="2:10" ht="22.5" x14ac:dyDescent="0.2">
      <c r="B34" s="109" t="s">
        <v>46</v>
      </c>
      <c r="C34" s="102" t="s">
        <v>53</v>
      </c>
      <c r="D34" s="110">
        <f>+'INSTR-HERR'!T18</f>
        <v>0.4694444444444445</v>
      </c>
      <c r="E34" s="116">
        <f t="shared" si="15"/>
        <v>4.6944444444444447E-3</v>
      </c>
      <c r="F34" s="116">
        <f t="shared" si="16"/>
        <v>0.47413888888888894</v>
      </c>
      <c r="G34" s="116">
        <f t="shared" si="17"/>
        <v>4.7413888888888896E-3</v>
      </c>
      <c r="H34" s="116">
        <f t="shared" si="18"/>
        <v>0.47888027777777781</v>
      </c>
      <c r="I34" s="116">
        <f t="shared" si="19"/>
        <v>4.7888027777777779E-3</v>
      </c>
      <c r="J34" s="126">
        <f t="shared" si="20"/>
        <v>0.48366908055555557</v>
      </c>
    </row>
    <row r="35" spans="2:10" ht="22.5" x14ac:dyDescent="0.2">
      <c r="B35" s="109" t="s">
        <v>67</v>
      </c>
      <c r="C35" s="102" t="s">
        <v>65</v>
      </c>
      <c r="D35" s="110">
        <f>SUM('INSTR-HERR'!U6:U11)</f>
        <v>0.43333333333333335</v>
      </c>
      <c r="E35" s="116">
        <f t="shared" ref="E35" si="27">E$24*D35</f>
        <v>4.333333333333334E-3</v>
      </c>
      <c r="F35" s="116">
        <f t="shared" ref="F35" si="28">+E35+D35</f>
        <v>0.4376666666666667</v>
      </c>
      <c r="G35" s="116">
        <f t="shared" ref="G35" si="29">G$24*F35</f>
        <v>4.3766666666666667E-3</v>
      </c>
      <c r="H35" s="116">
        <f t="shared" ref="H35" si="30">+G35+F35</f>
        <v>0.44204333333333334</v>
      </c>
      <c r="I35" s="116">
        <f t="shared" ref="I35" si="31">+I$24*H35</f>
        <v>4.4204333333333337E-3</v>
      </c>
      <c r="J35" s="126">
        <f t="shared" ref="J35" si="32">+I35+H35</f>
        <v>0.44646376666666665</v>
      </c>
    </row>
    <row r="36" spans="2:10" ht="22.5" x14ac:dyDescent="0.2">
      <c r="B36" s="109" t="s">
        <v>67</v>
      </c>
      <c r="C36" s="102" t="s">
        <v>53</v>
      </c>
      <c r="D36" s="110">
        <f>+'INSTR-HERR'!U18</f>
        <v>0.46111111111111114</v>
      </c>
      <c r="E36" s="116">
        <f t="shared" si="15"/>
        <v>4.6111111111111118E-3</v>
      </c>
      <c r="F36" s="116">
        <f t="shared" si="16"/>
        <v>0.46572222222222226</v>
      </c>
      <c r="G36" s="116">
        <f t="shared" si="17"/>
        <v>4.6572222222222223E-3</v>
      </c>
      <c r="H36" s="116">
        <f t="shared" si="18"/>
        <v>0.47037944444444446</v>
      </c>
      <c r="I36" s="116">
        <f t="shared" si="19"/>
        <v>4.7037944444444446E-3</v>
      </c>
      <c r="J36" s="126">
        <f t="shared" si="20"/>
        <v>0.47508323888888893</v>
      </c>
    </row>
    <row r="37" spans="2:10" ht="22.5" x14ac:dyDescent="0.2">
      <c r="B37" s="109" t="s">
        <v>47</v>
      </c>
      <c r="C37" s="102" t="s">
        <v>65</v>
      </c>
      <c r="D37" s="123">
        <f>SUM('INSTR-HERR'!V6:V11)</f>
        <v>0.43333333333333335</v>
      </c>
      <c r="E37" s="116">
        <f t="shared" si="15"/>
        <v>4.333333333333334E-3</v>
      </c>
      <c r="F37" s="116">
        <f t="shared" si="16"/>
        <v>0.4376666666666667</v>
      </c>
      <c r="G37" s="116">
        <f t="shared" si="17"/>
        <v>4.3766666666666667E-3</v>
      </c>
      <c r="H37" s="116">
        <f t="shared" si="18"/>
        <v>0.44204333333333334</v>
      </c>
      <c r="I37" s="116">
        <f t="shared" si="19"/>
        <v>4.4204333333333337E-3</v>
      </c>
      <c r="J37" s="126">
        <f t="shared" si="20"/>
        <v>0.44646376666666665</v>
      </c>
    </row>
    <row r="38" spans="2:10" ht="22.5" x14ac:dyDescent="0.2">
      <c r="B38" s="109" t="s">
        <v>47</v>
      </c>
      <c r="C38" s="102" t="s">
        <v>53</v>
      </c>
      <c r="D38" s="110">
        <f>+'INSTR-HERR'!V18</f>
        <v>0.4694444444444445</v>
      </c>
      <c r="E38" s="116">
        <f t="shared" si="15"/>
        <v>4.6944444444444447E-3</v>
      </c>
      <c r="F38" s="116">
        <f t="shared" si="16"/>
        <v>0.47413888888888894</v>
      </c>
      <c r="G38" s="116">
        <f t="shared" si="17"/>
        <v>4.7413888888888896E-3</v>
      </c>
      <c r="H38" s="116">
        <f t="shared" si="18"/>
        <v>0.47888027777777781</v>
      </c>
      <c r="I38" s="116">
        <f t="shared" si="19"/>
        <v>4.7888027777777779E-3</v>
      </c>
      <c r="J38" s="126">
        <f t="shared" si="20"/>
        <v>0.48366908055555557</v>
      </c>
    </row>
    <row r="39" spans="2:10" ht="22.5" x14ac:dyDescent="0.2">
      <c r="B39" s="109" t="s">
        <v>68</v>
      </c>
      <c r="C39" s="102" t="s">
        <v>65</v>
      </c>
      <c r="D39" s="110">
        <f>SUM('INSTR-HERR'!W6:W11)</f>
        <v>0.43333333333333335</v>
      </c>
      <c r="E39" s="116">
        <f t="shared" ref="E39" si="33">E$24*D39</f>
        <v>4.333333333333334E-3</v>
      </c>
      <c r="F39" s="116">
        <f t="shared" ref="F39" si="34">+E39+D39</f>
        <v>0.4376666666666667</v>
      </c>
      <c r="G39" s="116">
        <f t="shared" ref="G39" si="35">G$24*F39</f>
        <v>4.3766666666666667E-3</v>
      </c>
      <c r="H39" s="116">
        <f t="shared" ref="H39" si="36">+G39+F39</f>
        <v>0.44204333333333334</v>
      </c>
      <c r="I39" s="116">
        <f t="shared" ref="I39" si="37">+I$24*H39</f>
        <v>4.4204333333333337E-3</v>
      </c>
      <c r="J39" s="126">
        <f t="shared" ref="J39" si="38">+I39+H39</f>
        <v>0.44646376666666665</v>
      </c>
    </row>
    <row r="40" spans="2:10" ht="23.25" thickBot="1" x14ac:dyDescent="0.25">
      <c r="B40" s="112" t="s">
        <v>68</v>
      </c>
      <c r="C40" s="149" t="s">
        <v>53</v>
      </c>
      <c r="D40" s="137">
        <f>+'INSTR-HERR'!W18</f>
        <v>0.46111111111111114</v>
      </c>
      <c r="E40" s="127">
        <f t="shared" si="15"/>
        <v>4.6111111111111118E-3</v>
      </c>
      <c r="F40" s="127">
        <f t="shared" si="16"/>
        <v>0.46572222222222226</v>
      </c>
      <c r="G40" s="127">
        <f t="shared" si="17"/>
        <v>4.6572222222222223E-3</v>
      </c>
      <c r="H40" s="127">
        <f t="shared" si="18"/>
        <v>0.47037944444444446</v>
      </c>
      <c r="I40" s="127">
        <f t="shared" si="19"/>
        <v>4.7037944444444446E-3</v>
      </c>
      <c r="J40" s="128">
        <f t="shared" si="20"/>
        <v>0.47508323888888893</v>
      </c>
    </row>
    <row r="41" spans="2:10" x14ac:dyDescent="0.2">
      <c r="B41" s="115"/>
      <c r="C41" s="115"/>
      <c r="D41" s="115"/>
      <c r="E41" s="115"/>
      <c r="F41" s="115"/>
      <c r="G41" s="115"/>
      <c r="H41" s="115"/>
      <c r="I41" s="115"/>
      <c r="J41" s="115"/>
    </row>
    <row r="42" spans="2:10" ht="13.5" thickBot="1" x14ac:dyDescent="0.25">
      <c r="B42" s="115"/>
      <c r="C42" s="115"/>
      <c r="D42" s="115"/>
      <c r="E42" s="115"/>
      <c r="F42" s="115"/>
      <c r="G42" s="115"/>
      <c r="H42" s="115"/>
      <c r="I42" s="115"/>
      <c r="J42" s="115"/>
    </row>
    <row r="43" spans="2:10" ht="33.75" x14ac:dyDescent="0.2">
      <c r="B43" s="180" t="s">
        <v>36</v>
      </c>
      <c r="C43" s="185" t="s">
        <v>33</v>
      </c>
      <c r="D43" s="182" t="s">
        <v>71</v>
      </c>
      <c r="E43" s="145" t="s">
        <v>18</v>
      </c>
      <c r="F43" s="157" t="s">
        <v>21</v>
      </c>
      <c r="G43" s="145" t="s">
        <v>19</v>
      </c>
      <c r="H43" s="157" t="s">
        <v>22</v>
      </c>
      <c r="I43" s="145" t="s">
        <v>20</v>
      </c>
      <c r="J43" s="146" t="s">
        <v>72</v>
      </c>
    </row>
    <row r="44" spans="2:10" ht="13.5" thickBot="1" x14ac:dyDescent="0.25">
      <c r="B44" s="181"/>
      <c r="C44" s="186"/>
      <c r="D44" s="183"/>
      <c r="E44" s="105">
        <v>0.01</v>
      </c>
      <c r="F44" s="184"/>
      <c r="G44" s="105">
        <v>0.01</v>
      </c>
      <c r="H44" s="184"/>
      <c r="I44" s="105">
        <v>0.01</v>
      </c>
      <c r="J44" s="147"/>
    </row>
    <row r="45" spans="2:10" x14ac:dyDescent="0.2">
      <c r="B45" s="106" t="s">
        <v>57</v>
      </c>
      <c r="C45" s="98" t="s">
        <v>37</v>
      </c>
      <c r="D45" s="107">
        <f>+LOGISTICA!C8</f>
        <v>3</v>
      </c>
      <c r="E45" s="107">
        <f t="shared" ref="E45:E52" si="39">E$44*D45</f>
        <v>0.03</v>
      </c>
      <c r="F45" s="107">
        <f t="shared" ref="F45:F52" si="40">E45+D45</f>
        <v>3.03</v>
      </c>
      <c r="G45" s="107">
        <f t="shared" ref="G45:G52" si="41">G$44*F45</f>
        <v>3.0299999999999997E-2</v>
      </c>
      <c r="H45" s="107">
        <f t="shared" ref="H45:H52" si="42">G45+F45</f>
        <v>3.0602999999999998</v>
      </c>
      <c r="I45" s="107">
        <f t="shared" ref="I45:I52" si="43">I$44*H45</f>
        <v>3.0602999999999998E-2</v>
      </c>
      <c r="J45" s="108">
        <f t="shared" ref="J45:J52" si="44">I45+H45</f>
        <v>3.090903</v>
      </c>
    </row>
    <row r="46" spans="2:10" x14ac:dyDescent="0.2">
      <c r="B46" s="109" t="s">
        <v>58</v>
      </c>
      <c r="C46" s="97" t="s">
        <v>37</v>
      </c>
      <c r="D46" s="110">
        <f>+LOGISTICA!C12</f>
        <v>3</v>
      </c>
      <c r="E46" s="110">
        <f t="shared" si="39"/>
        <v>0.03</v>
      </c>
      <c r="F46" s="110">
        <f t="shared" si="40"/>
        <v>3.03</v>
      </c>
      <c r="G46" s="110">
        <f t="shared" si="41"/>
        <v>3.0299999999999997E-2</v>
      </c>
      <c r="H46" s="110">
        <f t="shared" si="42"/>
        <v>3.0602999999999998</v>
      </c>
      <c r="I46" s="110">
        <f t="shared" si="43"/>
        <v>3.0602999999999998E-2</v>
      </c>
      <c r="J46" s="111">
        <f t="shared" si="44"/>
        <v>3.090903</v>
      </c>
    </row>
    <row r="47" spans="2:10" x14ac:dyDescent="0.2">
      <c r="B47" s="109" t="s">
        <v>59</v>
      </c>
      <c r="C47" s="97" t="s">
        <v>37</v>
      </c>
      <c r="D47" s="110">
        <f>+LOGISTICA!C17</f>
        <v>3</v>
      </c>
      <c r="E47" s="110">
        <f t="shared" si="39"/>
        <v>0.03</v>
      </c>
      <c r="F47" s="110">
        <f t="shared" si="40"/>
        <v>3.03</v>
      </c>
      <c r="G47" s="110">
        <f t="shared" si="41"/>
        <v>3.0299999999999997E-2</v>
      </c>
      <c r="H47" s="110">
        <f t="shared" si="42"/>
        <v>3.0602999999999998</v>
      </c>
      <c r="I47" s="110">
        <f t="shared" si="43"/>
        <v>3.0602999999999998E-2</v>
      </c>
      <c r="J47" s="111">
        <f t="shared" si="44"/>
        <v>3.090903</v>
      </c>
    </row>
    <row r="48" spans="2:10" x14ac:dyDescent="0.2">
      <c r="B48" s="109" t="s">
        <v>60</v>
      </c>
      <c r="C48" s="97" t="s">
        <v>37</v>
      </c>
      <c r="D48" s="110">
        <f>+LOGISTICA!C22</f>
        <v>4</v>
      </c>
      <c r="E48" s="110">
        <f t="shared" si="39"/>
        <v>0.04</v>
      </c>
      <c r="F48" s="110">
        <f t="shared" si="40"/>
        <v>4.04</v>
      </c>
      <c r="G48" s="110">
        <f t="shared" si="41"/>
        <v>4.0399999999999998E-2</v>
      </c>
      <c r="H48" s="110">
        <f t="shared" si="42"/>
        <v>4.0804</v>
      </c>
      <c r="I48" s="110">
        <f t="shared" si="43"/>
        <v>4.0804E-2</v>
      </c>
      <c r="J48" s="111">
        <f t="shared" si="44"/>
        <v>4.1212039999999996</v>
      </c>
    </row>
    <row r="49" spans="1:10" x14ac:dyDescent="0.2">
      <c r="B49" s="109" t="s">
        <v>46</v>
      </c>
      <c r="C49" s="97" t="s">
        <v>37</v>
      </c>
      <c r="D49" s="110">
        <f>+LOGISTICA!C27</f>
        <v>3</v>
      </c>
      <c r="E49" s="110">
        <f t="shared" si="39"/>
        <v>0.03</v>
      </c>
      <c r="F49" s="110">
        <f t="shared" si="40"/>
        <v>3.03</v>
      </c>
      <c r="G49" s="110">
        <f t="shared" si="41"/>
        <v>3.0299999999999997E-2</v>
      </c>
      <c r="H49" s="110">
        <f t="shared" si="42"/>
        <v>3.0602999999999998</v>
      </c>
      <c r="I49" s="110">
        <f t="shared" si="43"/>
        <v>3.0602999999999998E-2</v>
      </c>
      <c r="J49" s="111">
        <f t="shared" si="44"/>
        <v>3.090903</v>
      </c>
    </row>
    <row r="50" spans="1:10" x14ac:dyDescent="0.2">
      <c r="B50" s="109" t="s">
        <v>67</v>
      </c>
      <c r="C50" s="97" t="s">
        <v>37</v>
      </c>
      <c r="D50" s="110">
        <f>+LOGISTICA!C37</f>
        <v>3</v>
      </c>
      <c r="E50" s="110">
        <f t="shared" si="39"/>
        <v>0.03</v>
      </c>
      <c r="F50" s="110">
        <f t="shared" si="40"/>
        <v>3.03</v>
      </c>
      <c r="G50" s="110">
        <f t="shared" si="41"/>
        <v>3.0299999999999997E-2</v>
      </c>
      <c r="H50" s="110">
        <f t="shared" si="42"/>
        <v>3.0602999999999998</v>
      </c>
      <c r="I50" s="110">
        <f t="shared" si="43"/>
        <v>3.0602999999999998E-2</v>
      </c>
      <c r="J50" s="111">
        <f t="shared" si="44"/>
        <v>3.090903</v>
      </c>
    </row>
    <row r="51" spans="1:10" x14ac:dyDescent="0.2">
      <c r="B51" s="109" t="s">
        <v>47</v>
      </c>
      <c r="C51" s="97" t="s">
        <v>37</v>
      </c>
      <c r="D51" s="110">
        <f>+LOGISTICA!C37</f>
        <v>3</v>
      </c>
      <c r="E51" s="110">
        <f t="shared" si="39"/>
        <v>0.03</v>
      </c>
      <c r="F51" s="110">
        <f t="shared" si="40"/>
        <v>3.03</v>
      </c>
      <c r="G51" s="110">
        <f t="shared" si="41"/>
        <v>3.0299999999999997E-2</v>
      </c>
      <c r="H51" s="110">
        <f t="shared" si="42"/>
        <v>3.0602999999999998</v>
      </c>
      <c r="I51" s="110">
        <f t="shared" si="43"/>
        <v>3.0602999999999998E-2</v>
      </c>
      <c r="J51" s="111">
        <f t="shared" si="44"/>
        <v>3.090903</v>
      </c>
    </row>
    <row r="52" spans="1:10" ht="13.5" thickBot="1" x14ac:dyDescent="0.25">
      <c r="B52" s="112" t="s">
        <v>68</v>
      </c>
      <c r="C52" s="99" t="s">
        <v>37</v>
      </c>
      <c r="D52" s="113">
        <f>+LOGISTICA!C42</f>
        <v>4</v>
      </c>
      <c r="E52" s="113">
        <f t="shared" si="39"/>
        <v>0.04</v>
      </c>
      <c r="F52" s="113">
        <f t="shared" si="40"/>
        <v>4.04</v>
      </c>
      <c r="G52" s="113">
        <f t="shared" si="41"/>
        <v>4.0399999999999998E-2</v>
      </c>
      <c r="H52" s="113">
        <f t="shared" si="42"/>
        <v>4.0804</v>
      </c>
      <c r="I52" s="113">
        <f t="shared" si="43"/>
        <v>4.0804E-2</v>
      </c>
      <c r="J52" s="114">
        <f t="shared" si="44"/>
        <v>4.1212039999999996</v>
      </c>
    </row>
    <row r="53" spans="1:10" x14ac:dyDescent="0.2">
      <c r="B53" s="115"/>
      <c r="C53" s="115"/>
      <c r="D53" s="115"/>
      <c r="E53" s="115"/>
      <c r="F53" s="115"/>
      <c r="G53" s="115"/>
      <c r="H53" s="115"/>
      <c r="I53" s="115"/>
      <c r="J53" s="115"/>
    </row>
    <row r="54" spans="1:10" ht="13.5" thickBot="1" x14ac:dyDescent="0.25">
      <c r="B54" s="115"/>
      <c r="C54" s="115"/>
      <c r="D54" s="115"/>
      <c r="E54" s="115"/>
      <c r="F54" s="115"/>
      <c r="G54" s="115"/>
      <c r="H54" s="115"/>
      <c r="I54" s="115"/>
      <c r="J54" s="115"/>
    </row>
    <row r="55" spans="1:10" ht="21" customHeight="1" x14ac:dyDescent="0.2">
      <c r="A55" s="178" t="s">
        <v>0</v>
      </c>
      <c r="F55" s="117"/>
      <c r="G55" s="118"/>
      <c r="H55" s="117"/>
      <c r="I55" s="118"/>
      <c r="J55" s="115"/>
    </row>
    <row r="56" spans="1:10" ht="13.5" thickBot="1" x14ac:dyDescent="0.25">
      <c r="A56" s="179"/>
      <c r="F56" s="117"/>
      <c r="G56" s="119"/>
      <c r="H56" s="117"/>
      <c r="I56" s="119"/>
      <c r="J56" s="115"/>
    </row>
    <row r="57" spans="1:10" x14ac:dyDescent="0.2">
      <c r="A57" s="131">
        <v>4</v>
      </c>
      <c r="F57" s="117"/>
      <c r="G57" s="119"/>
      <c r="H57" s="117"/>
      <c r="I57" s="119"/>
      <c r="J57" s="115"/>
    </row>
    <row r="58" spans="1:10" x14ac:dyDescent="0.2">
      <c r="A58" s="132">
        <v>7</v>
      </c>
      <c r="F58" s="117"/>
      <c r="G58" s="119"/>
      <c r="H58" s="117"/>
      <c r="I58" s="119"/>
      <c r="J58" s="115"/>
    </row>
    <row r="59" spans="1:10" x14ac:dyDescent="0.2">
      <c r="A59" s="132"/>
      <c r="F59" s="117"/>
      <c r="G59" s="119"/>
      <c r="H59" s="117"/>
      <c r="I59" s="119"/>
      <c r="J59" s="115"/>
    </row>
    <row r="60" spans="1:10" x14ac:dyDescent="0.2">
      <c r="A60" s="132">
        <v>13</v>
      </c>
      <c r="F60" s="117"/>
      <c r="G60" s="119"/>
      <c r="H60" s="117"/>
      <c r="I60" s="119"/>
      <c r="J60" s="115"/>
    </row>
    <row r="61" spans="1:10" x14ac:dyDescent="0.2">
      <c r="A61" s="132">
        <v>16</v>
      </c>
      <c r="F61" s="117"/>
      <c r="G61" s="119"/>
      <c r="H61" s="117"/>
      <c r="I61" s="119"/>
      <c r="J61" s="115"/>
    </row>
    <row r="62" spans="1:10" x14ac:dyDescent="0.2">
      <c r="A62" s="132"/>
      <c r="F62" s="117"/>
      <c r="G62" s="119"/>
      <c r="H62" s="117"/>
      <c r="I62" s="119"/>
      <c r="J62" s="115"/>
    </row>
    <row r="63" spans="1:10" x14ac:dyDescent="0.2">
      <c r="A63" s="132">
        <v>22</v>
      </c>
      <c r="F63" s="117"/>
      <c r="G63" s="119"/>
      <c r="H63" s="117"/>
      <c r="I63" s="119"/>
      <c r="J63" s="115"/>
    </row>
    <row r="64" spans="1:10" x14ac:dyDescent="0.2">
      <c r="A64" s="132">
        <v>25</v>
      </c>
      <c r="F64" s="117"/>
      <c r="G64" s="119"/>
      <c r="H64" s="117"/>
      <c r="I64" s="119"/>
      <c r="J64" s="115"/>
    </row>
    <row r="65" spans="1:10" x14ac:dyDescent="0.2">
      <c r="A65" s="132"/>
      <c r="F65" s="117"/>
      <c r="G65" s="119"/>
      <c r="H65" s="117"/>
      <c r="I65" s="119"/>
      <c r="J65" s="115"/>
    </row>
    <row r="66" spans="1:10" x14ac:dyDescent="0.2">
      <c r="A66" s="132">
        <v>31</v>
      </c>
      <c r="F66" s="117"/>
      <c r="G66" s="119"/>
      <c r="H66" s="117"/>
      <c r="I66" s="119"/>
      <c r="J66" s="115"/>
    </row>
    <row r="67" spans="1:10" x14ac:dyDescent="0.2">
      <c r="A67" s="132">
        <v>34</v>
      </c>
      <c r="F67" s="117"/>
      <c r="G67" s="119"/>
      <c r="H67" s="117"/>
      <c r="I67" s="119"/>
      <c r="J67" s="115"/>
    </row>
    <row r="68" spans="1:10" x14ac:dyDescent="0.2">
      <c r="A68" s="132"/>
      <c r="F68" s="117"/>
      <c r="G68" s="119"/>
      <c r="H68" s="117"/>
      <c r="I68" s="119"/>
      <c r="J68" s="115"/>
    </row>
    <row r="69" spans="1:10" x14ac:dyDescent="0.2">
      <c r="A69" s="132">
        <v>49</v>
      </c>
      <c r="F69" s="117"/>
      <c r="G69" s="119"/>
      <c r="H69" s="117"/>
      <c r="I69" s="119"/>
      <c r="J69" s="115"/>
    </row>
    <row r="70" spans="1:10" x14ac:dyDescent="0.2">
      <c r="A70" s="133"/>
      <c r="F70" s="117"/>
      <c r="G70" s="119"/>
      <c r="H70" s="117"/>
      <c r="I70" s="119"/>
      <c r="J70" s="115"/>
    </row>
    <row r="71" spans="1:10" ht="13.5" thickBot="1" x14ac:dyDescent="0.25">
      <c r="A71" s="134">
        <v>52</v>
      </c>
      <c r="F71" s="117"/>
      <c r="G71" s="119"/>
      <c r="H71" s="117"/>
      <c r="I71" s="119"/>
      <c r="J71" s="115"/>
    </row>
    <row r="72" spans="1:10" x14ac:dyDescent="0.2">
      <c r="B72" s="115"/>
      <c r="C72" s="115"/>
      <c r="D72" s="115"/>
      <c r="E72" s="115"/>
      <c r="F72" s="115"/>
      <c r="G72" s="115"/>
      <c r="H72" s="115"/>
      <c r="I72" s="115"/>
      <c r="J72" s="115"/>
    </row>
    <row r="73" spans="1:10" x14ac:dyDescent="0.2">
      <c r="B73" s="115"/>
      <c r="C73" s="115"/>
      <c r="D73" s="115"/>
      <c r="E73" s="115"/>
      <c r="F73" s="115"/>
      <c r="G73" s="115"/>
      <c r="H73" s="115"/>
      <c r="I73" s="115"/>
      <c r="J73" s="115"/>
    </row>
    <row r="74" spans="1:10" x14ac:dyDescent="0.2">
      <c r="B74" s="115"/>
      <c r="C74" s="115"/>
      <c r="D74" s="115"/>
      <c r="E74" s="115"/>
      <c r="F74" s="115"/>
      <c r="G74" s="115"/>
      <c r="H74" s="115"/>
      <c r="I74" s="115"/>
      <c r="J74" s="115"/>
    </row>
    <row r="75" spans="1:10" x14ac:dyDescent="0.2">
      <c r="B75" s="115"/>
      <c r="C75" s="115"/>
      <c r="D75" s="115"/>
      <c r="E75" s="115"/>
      <c r="F75" s="115"/>
      <c r="G75" s="115"/>
      <c r="H75" s="115"/>
      <c r="I75" s="115"/>
      <c r="J75" s="115"/>
    </row>
    <row r="76" spans="1:10" x14ac:dyDescent="0.2">
      <c r="B76" s="115"/>
      <c r="C76" s="115"/>
      <c r="D76" s="115"/>
      <c r="E76" s="115"/>
      <c r="F76" s="115"/>
      <c r="G76" s="115"/>
      <c r="H76" s="115"/>
      <c r="I76" s="115"/>
      <c r="J76" s="115"/>
    </row>
    <row r="77" spans="1:10" x14ac:dyDescent="0.2">
      <c r="B77" s="115"/>
      <c r="C77" s="115"/>
      <c r="D77" s="115"/>
      <c r="E77" s="115"/>
      <c r="F77" s="115"/>
      <c r="G77" s="115"/>
      <c r="H77" s="115"/>
      <c r="I77" s="115"/>
      <c r="J77" s="115"/>
    </row>
    <row r="78" spans="1:10" x14ac:dyDescent="0.2">
      <c r="B78" s="115"/>
      <c r="C78" s="115"/>
      <c r="D78" s="115"/>
      <c r="E78" s="115"/>
      <c r="F78" s="115"/>
      <c r="G78" s="115"/>
      <c r="H78" s="115"/>
      <c r="I78" s="115"/>
      <c r="J78" s="115"/>
    </row>
    <row r="79" spans="1:10" x14ac:dyDescent="0.2">
      <c r="B79" s="115"/>
      <c r="C79" s="115"/>
      <c r="D79" s="115"/>
      <c r="E79" s="115"/>
      <c r="F79" s="115"/>
      <c r="G79" s="115"/>
      <c r="H79" s="115"/>
      <c r="I79" s="115"/>
      <c r="J79" s="115"/>
    </row>
    <row r="80" spans="1:10" x14ac:dyDescent="0.2">
      <c r="B80" s="115"/>
      <c r="C80" s="115"/>
      <c r="D80" s="115"/>
      <c r="E80" s="115"/>
      <c r="F80" s="115"/>
      <c r="G80" s="115"/>
      <c r="H80" s="115"/>
      <c r="I80" s="115"/>
      <c r="J80" s="115"/>
    </row>
    <row r="81" spans="2:10" x14ac:dyDescent="0.2">
      <c r="B81" s="115"/>
      <c r="C81" s="115"/>
      <c r="D81" s="115"/>
      <c r="E81" s="115"/>
      <c r="F81" s="115"/>
      <c r="G81" s="115"/>
      <c r="H81" s="115"/>
      <c r="I81" s="115"/>
      <c r="J81" s="115"/>
    </row>
    <row r="82" spans="2:10" x14ac:dyDescent="0.2">
      <c r="B82" s="115"/>
      <c r="C82" s="115"/>
      <c r="D82" s="115"/>
      <c r="E82" s="115"/>
      <c r="F82" s="115"/>
      <c r="G82" s="115"/>
      <c r="H82" s="115"/>
      <c r="I82" s="115"/>
      <c r="J82" s="115"/>
    </row>
    <row r="83" spans="2:10" x14ac:dyDescent="0.2">
      <c r="B83" s="115"/>
      <c r="C83" s="115"/>
      <c r="D83" s="115"/>
      <c r="E83" s="115"/>
      <c r="F83" s="115"/>
      <c r="G83" s="115"/>
      <c r="H83" s="115"/>
      <c r="I83" s="115"/>
      <c r="J83" s="115"/>
    </row>
    <row r="84" spans="2:10" x14ac:dyDescent="0.2">
      <c r="B84" s="115"/>
      <c r="C84" s="115"/>
      <c r="D84" s="115"/>
      <c r="E84" s="115"/>
      <c r="F84" s="115"/>
      <c r="G84" s="115"/>
      <c r="H84" s="115"/>
      <c r="I84" s="115"/>
      <c r="J84" s="115"/>
    </row>
    <row r="85" spans="2:10" x14ac:dyDescent="0.2">
      <c r="B85" s="115"/>
      <c r="C85" s="115"/>
      <c r="D85" s="115"/>
      <c r="E85" s="115"/>
      <c r="F85" s="115"/>
      <c r="G85" s="115"/>
      <c r="H85" s="115"/>
      <c r="I85" s="115"/>
      <c r="J85" s="115"/>
    </row>
    <row r="86" spans="2:10" x14ac:dyDescent="0.2">
      <c r="B86" s="115"/>
      <c r="C86" s="115"/>
      <c r="D86" s="115"/>
      <c r="E86" s="115"/>
      <c r="F86" s="115"/>
      <c r="G86" s="115"/>
      <c r="H86" s="115"/>
      <c r="I86" s="115"/>
      <c r="J86" s="115"/>
    </row>
    <row r="87" spans="2:10" x14ac:dyDescent="0.2">
      <c r="B87" s="115"/>
      <c r="C87" s="115"/>
      <c r="D87" s="115"/>
      <c r="E87" s="115"/>
      <c r="F87" s="115"/>
      <c r="G87" s="115"/>
      <c r="H87" s="115"/>
      <c r="I87" s="115"/>
      <c r="J87" s="115"/>
    </row>
    <row r="88" spans="2:10" x14ac:dyDescent="0.2">
      <c r="B88" s="115"/>
      <c r="C88" s="115"/>
      <c r="D88" s="115"/>
      <c r="E88" s="115"/>
      <c r="F88" s="115"/>
      <c r="G88" s="115"/>
      <c r="H88" s="115"/>
      <c r="I88" s="115"/>
      <c r="J88" s="115"/>
    </row>
    <row r="89" spans="2:10" x14ac:dyDescent="0.2">
      <c r="B89" s="115"/>
      <c r="C89" s="115"/>
      <c r="D89" s="115"/>
      <c r="E89" s="115"/>
      <c r="F89" s="115"/>
      <c r="G89" s="115"/>
      <c r="H89" s="115"/>
      <c r="I89" s="115"/>
      <c r="J89" s="115"/>
    </row>
    <row r="90" spans="2:10" x14ac:dyDescent="0.2">
      <c r="B90" s="115"/>
      <c r="C90" s="115"/>
      <c r="D90" s="115"/>
      <c r="E90" s="115"/>
      <c r="F90" s="115"/>
      <c r="G90" s="115"/>
      <c r="H90" s="115"/>
      <c r="I90" s="115"/>
      <c r="J90" s="115"/>
    </row>
    <row r="91" spans="2:10" x14ac:dyDescent="0.2">
      <c r="B91" s="115"/>
      <c r="C91" s="115"/>
      <c r="D91" s="115"/>
      <c r="E91" s="115"/>
      <c r="F91" s="115"/>
      <c r="G91" s="115"/>
      <c r="H91" s="115"/>
      <c r="I91" s="115"/>
      <c r="J91" s="115"/>
    </row>
    <row r="92" spans="2:10" x14ac:dyDescent="0.2">
      <c r="B92" s="115"/>
      <c r="C92" s="115"/>
      <c r="D92" s="115"/>
      <c r="E92" s="115"/>
      <c r="F92" s="115"/>
      <c r="G92" s="115"/>
      <c r="H92" s="115"/>
      <c r="I92" s="115"/>
      <c r="J92" s="115"/>
    </row>
    <row r="93" spans="2:10" x14ac:dyDescent="0.2">
      <c r="B93" s="115"/>
      <c r="C93" s="115"/>
      <c r="D93" s="115"/>
      <c r="E93" s="115"/>
      <c r="F93" s="115"/>
      <c r="G93" s="115"/>
      <c r="H93" s="115"/>
      <c r="I93" s="115"/>
      <c r="J93" s="115"/>
    </row>
    <row r="94" spans="2:10" x14ac:dyDescent="0.2">
      <c r="B94" s="115"/>
      <c r="C94" s="115"/>
      <c r="D94" s="115"/>
      <c r="E94" s="115"/>
      <c r="F94" s="115"/>
      <c r="G94" s="115"/>
      <c r="H94" s="115"/>
      <c r="I94" s="115"/>
      <c r="J94" s="115"/>
    </row>
    <row r="95" spans="2:10" x14ac:dyDescent="0.2">
      <c r="B95" s="115"/>
      <c r="C95" s="115"/>
      <c r="D95" s="115"/>
      <c r="E95" s="115"/>
      <c r="F95" s="115"/>
      <c r="G95" s="115"/>
      <c r="H95" s="115"/>
      <c r="I95" s="115"/>
      <c r="J95" s="115"/>
    </row>
    <row r="96" spans="2:10" x14ac:dyDescent="0.2">
      <c r="B96" s="115"/>
      <c r="C96" s="115"/>
      <c r="D96" s="115"/>
      <c r="E96" s="115"/>
      <c r="F96" s="115"/>
      <c r="G96" s="115"/>
      <c r="H96" s="115"/>
      <c r="I96" s="115"/>
      <c r="J96" s="115"/>
    </row>
    <row r="97" spans="2:10" x14ac:dyDescent="0.2">
      <c r="B97" s="115"/>
      <c r="C97" s="115"/>
      <c r="D97" s="115"/>
      <c r="E97" s="115"/>
      <c r="F97" s="115"/>
      <c r="G97" s="115"/>
      <c r="H97" s="115"/>
      <c r="I97" s="115"/>
      <c r="J97" s="115"/>
    </row>
    <row r="98" spans="2:10" x14ac:dyDescent="0.2">
      <c r="B98" s="115"/>
      <c r="C98" s="115"/>
      <c r="D98" s="115"/>
      <c r="E98" s="115"/>
      <c r="F98" s="115"/>
      <c r="G98" s="115"/>
      <c r="H98" s="115"/>
      <c r="I98" s="115"/>
      <c r="J98" s="115"/>
    </row>
    <row r="99" spans="2:10" x14ac:dyDescent="0.2">
      <c r="B99" s="115"/>
      <c r="C99" s="115"/>
      <c r="D99" s="115"/>
      <c r="E99" s="115"/>
      <c r="F99" s="115"/>
      <c r="G99" s="115"/>
      <c r="H99" s="115"/>
      <c r="I99" s="115"/>
      <c r="J99" s="115"/>
    </row>
    <row r="100" spans="2:10" x14ac:dyDescent="0.2">
      <c r="B100" s="115"/>
      <c r="C100" s="115"/>
      <c r="D100" s="115"/>
      <c r="E100" s="115"/>
      <c r="F100" s="115"/>
      <c r="G100" s="115"/>
      <c r="H100" s="115"/>
      <c r="I100" s="115"/>
      <c r="J100" s="115"/>
    </row>
    <row r="101" spans="2:10" x14ac:dyDescent="0.2">
      <c r="B101" s="115"/>
      <c r="C101" s="115"/>
      <c r="D101" s="115"/>
      <c r="E101" s="115"/>
      <c r="F101" s="115"/>
      <c r="G101" s="115"/>
      <c r="H101" s="115"/>
      <c r="I101" s="115"/>
      <c r="J101" s="115"/>
    </row>
    <row r="102" spans="2:10" x14ac:dyDescent="0.2">
      <c r="B102" s="115"/>
      <c r="C102" s="115"/>
      <c r="D102" s="115"/>
      <c r="E102" s="115"/>
      <c r="F102" s="115"/>
      <c r="G102" s="115"/>
      <c r="H102" s="115"/>
      <c r="I102" s="115"/>
      <c r="J102" s="115"/>
    </row>
    <row r="103" spans="2:10" x14ac:dyDescent="0.2">
      <c r="B103" s="115"/>
      <c r="C103" s="115"/>
      <c r="D103" s="115"/>
      <c r="E103" s="115"/>
      <c r="F103" s="115"/>
      <c r="G103" s="115"/>
      <c r="H103" s="115"/>
      <c r="I103" s="115"/>
      <c r="J103" s="115"/>
    </row>
    <row r="104" spans="2:10" x14ac:dyDescent="0.2">
      <c r="B104" s="115"/>
      <c r="C104" s="115"/>
      <c r="D104" s="115"/>
      <c r="E104" s="115"/>
      <c r="F104" s="115"/>
      <c r="G104" s="115"/>
      <c r="H104" s="115"/>
      <c r="I104" s="115"/>
      <c r="J104" s="115"/>
    </row>
    <row r="105" spans="2:10" x14ac:dyDescent="0.2">
      <c r="B105" s="115"/>
      <c r="C105" s="115"/>
      <c r="D105" s="115"/>
      <c r="E105" s="115"/>
      <c r="F105" s="115"/>
      <c r="G105" s="115"/>
      <c r="H105" s="115"/>
      <c r="I105" s="115"/>
      <c r="J105" s="115"/>
    </row>
    <row r="106" spans="2:10" x14ac:dyDescent="0.2">
      <c r="B106" s="115"/>
      <c r="C106" s="115"/>
      <c r="D106" s="115"/>
      <c r="E106" s="115"/>
      <c r="F106" s="115"/>
      <c r="G106" s="115"/>
      <c r="H106" s="115"/>
      <c r="I106" s="115"/>
      <c r="J106" s="115"/>
    </row>
    <row r="107" spans="2:10" x14ac:dyDescent="0.2">
      <c r="B107" s="115"/>
      <c r="C107" s="115"/>
      <c r="D107" s="115"/>
      <c r="E107" s="115"/>
      <c r="F107" s="115"/>
      <c r="G107" s="115"/>
      <c r="H107" s="115"/>
      <c r="I107" s="115"/>
      <c r="J107" s="115"/>
    </row>
    <row r="108" spans="2:10" x14ac:dyDescent="0.2">
      <c r="B108" s="115"/>
      <c r="C108" s="115"/>
      <c r="D108" s="115"/>
      <c r="E108" s="115"/>
      <c r="F108" s="115"/>
      <c r="G108" s="115"/>
      <c r="H108" s="115"/>
      <c r="I108" s="115"/>
      <c r="J108" s="115"/>
    </row>
    <row r="109" spans="2:10" x14ac:dyDescent="0.2">
      <c r="B109" s="115"/>
      <c r="C109" s="115"/>
      <c r="D109" s="115"/>
      <c r="E109" s="115"/>
      <c r="F109" s="115"/>
      <c r="G109" s="115"/>
      <c r="H109" s="115"/>
      <c r="I109" s="115"/>
      <c r="J109" s="115"/>
    </row>
    <row r="110" spans="2:10" x14ac:dyDescent="0.2">
      <c r="B110" s="115"/>
      <c r="C110" s="115"/>
      <c r="D110" s="115"/>
      <c r="E110" s="115"/>
      <c r="F110" s="115"/>
      <c r="G110" s="115"/>
      <c r="H110" s="115"/>
      <c r="I110" s="115"/>
      <c r="J110" s="115"/>
    </row>
    <row r="111" spans="2:10" x14ac:dyDescent="0.2">
      <c r="B111" s="115"/>
      <c r="C111" s="115"/>
      <c r="D111" s="115"/>
      <c r="E111" s="115"/>
      <c r="F111" s="115"/>
      <c r="G111" s="115"/>
      <c r="H111" s="115"/>
      <c r="I111" s="115"/>
      <c r="J111" s="115"/>
    </row>
    <row r="112" spans="2:10" x14ac:dyDescent="0.2">
      <c r="B112" s="115"/>
      <c r="C112" s="115"/>
      <c r="D112" s="115"/>
      <c r="E112" s="115"/>
      <c r="F112" s="115"/>
      <c r="G112" s="115"/>
      <c r="H112" s="115"/>
      <c r="I112" s="115"/>
      <c r="J112" s="115"/>
    </row>
    <row r="113" spans="2:10" x14ac:dyDescent="0.2">
      <c r="B113" s="115"/>
      <c r="C113" s="115"/>
      <c r="D113" s="115"/>
      <c r="E113" s="115"/>
      <c r="F113" s="115"/>
      <c r="G113" s="115"/>
      <c r="H113" s="115"/>
      <c r="I113" s="115"/>
      <c r="J113" s="115"/>
    </row>
    <row r="114" spans="2:10" x14ac:dyDescent="0.2">
      <c r="B114" s="115"/>
      <c r="C114" s="115"/>
      <c r="D114" s="115"/>
      <c r="E114" s="115"/>
      <c r="F114" s="115"/>
      <c r="G114" s="115"/>
      <c r="H114" s="115"/>
      <c r="I114" s="115"/>
      <c r="J114" s="115"/>
    </row>
    <row r="115" spans="2:10" x14ac:dyDescent="0.2">
      <c r="B115" s="115"/>
      <c r="C115" s="115"/>
      <c r="D115" s="115"/>
      <c r="E115" s="115"/>
      <c r="F115" s="115"/>
      <c r="G115" s="115"/>
      <c r="H115" s="115"/>
      <c r="I115" s="115"/>
      <c r="J115" s="115"/>
    </row>
    <row r="116" spans="2:10" x14ac:dyDescent="0.2">
      <c r="B116" s="115"/>
      <c r="C116" s="115"/>
      <c r="D116" s="115"/>
      <c r="E116" s="115"/>
      <c r="F116" s="115"/>
      <c r="G116" s="115"/>
      <c r="H116" s="115"/>
      <c r="I116" s="115"/>
      <c r="J116" s="115"/>
    </row>
    <row r="117" spans="2:10" x14ac:dyDescent="0.2">
      <c r="B117" s="115"/>
      <c r="C117" s="115"/>
      <c r="D117" s="115"/>
      <c r="E117" s="115"/>
      <c r="F117" s="115"/>
      <c r="G117" s="115"/>
      <c r="H117" s="115"/>
      <c r="I117" s="115"/>
      <c r="J117" s="115"/>
    </row>
    <row r="118" spans="2:10" x14ac:dyDescent="0.2">
      <c r="B118" s="115"/>
      <c r="C118" s="115"/>
      <c r="D118" s="115"/>
      <c r="E118" s="115"/>
      <c r="F118" s="115"/>
      <c r="G118" s="115"/>
      <c r="H118" s="115"/>
      <c r="I118" s="115"/>
      <c r="J118" s="115"/>
    </row>
    <row r="119" spans="2:10" x14ac:dyDescent="0.2">
      <c r="B119" s="115"/>
      <c r="C119" s="115"/>
      <c r="D119" s="115"/>
      <c r="E119" s="115"/>
      <c r="F119" s="115"/>
      <c r="G119" s="115"/>
      <c r="H119" s="115"/>
      <c r="I119" s="115"/>
      <c r="J119" s="115"/>
    </row>
    <row r="120" spans="2:10" x14ac:dyDescent="0.2">
      <c r="B120" s="115"/>
      <c r="C120" s="115"/>
      <c r="D120" s="115"/>
      <c r="E120" s="115"/>
      <c r="F120" s="115"/>
      <c r="G120" s="115"/>
      <c r="H120" s="115"/>
      <c r="I120" s="115"/>
      <c r="J120" s="115"/>
    </row>
    <row r="121" spans="2:10" x14ac:dyDescent="0.2">
      <c r="B121" s="115"/>
      <c r="C121" s="115"/>
      <c r="D121" s="115"/>
      <c r="E121" s="115"/>
      <c r="F121" s="115"/>
      <c r="G121" s="115"/>
      <c r="H121" s="115"/>
      <c r="I121" s="115"/>
      <c r="J121" s="115"/>
    </row>
    <row r="122" spans="2:10" x14ac:dyDescent="0.2">
      <c r="B122" s="115"/>
      <c r="C122" s="115"/>
      <c r="D122" s="115"/>
      <c r="E122" s="115"/>
      <c r="F122" s="115"/>
      <c r="G122" s="115"/>
      <c r="H122" s="115"/>
      <c r="I122" s="115"/>
      <c r="J122" s="115"/>
    </row>
  </sheetData>
  <mergeCells count="16">
    <mergeCell ref="F3:F4"/>
    <mergeCell ref="C43:C44"/>
    <mergeCell ref="D43:D44"/>
    <mergeCell ref="F43:F44"/>
    <mergeCell ref="H43:H44"/>
    <mergeCell ref="H3:H4"/>
    <mergeCell ref="C3:C4"/>
    <mergeCell ref="C23:C24"/>
    <mergeCell ref="D23:D24"/>
    <mergeCell ref="F23:F24"/>
    <mergeCell ref="H23:H24"/>
    <mergeCell ref="A55:A56"/>
    <mergeCell ref="B3:B4"/>
    <mergeCell ref="B23:B24"/>
    <mergeCell ref="B43:B44"/>
    <mergeCell ref="D3:D4"/>
  </mergeCells>
  <phoneticPr fontId="10" type="noConversion"/>
  <printOptions horizontalCentered="1"/>
  <pageMargins left="0.74803149606299213" right="0.74803149606299213" top="0.78740157480314965" bottom="0.98425196850393704" header="0" footer="0"/>
  <pageSetup scale="63" orientation="landscape" r:id="rId1"/>
  <headerFooter alignWithMargins="0"/>
  <ignoredErrors>
    <ignoredError sqref="F25:I27 F45:J45 F40:I40 G12:I14 G5:I10 G20:I20 G16:I18 F46:H52 F29:I30 F32:I34 F36:I38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>
    <pageSetUpPr fitToPage="1"/>
  </sheetPr>
  <dimension ref="A2:D52"/>
  <sheetViews>
    <sheetView zoomScaleNormal="100" workbookViewId="0"/>
  </sheetViews>
  <sheetFormatPr baseColWidth="10" defaultRowHeight="12.75" x14ac:dyDescent="0.2"/>
  <cols>
    <col min="1" max="1" width="21.85546875" customWidth="1"/>
    <col min="2" max="2" width="33" customWidth="1"/>
    <col min="3" max="4" width="15.5703125" customWidth="1"/>
  </cols>
  <sheetData>
    <row r="2" spans="1:4" ht="13.5" thickBot="1" x14ac:dyDescent="0.25"/>
    <row r="3" spans="1:4" x14ac:dyDescent="0.2">
      <c r="A3" s="189" t="s">
        <v>36</v>
      </c>
      <c r="B3" s="189" t="s">
        <v>33</v>
      </c>
      <c r="C3" s="189" t="s">
        <v>44</v>
      </c>
      <c r="D3" s="191" t="s">
        <v>73</v>
      </c>
    </row>
    <row r="4" spans="1:4" ht="13.5" thickBot="1" x14ac:dyDescent="0.25">
      <c r="A4" s="190"/>
      <c r="B4" s="190"/>
      <c r="C4" s="190"/>
      <c r="D4" s="192"/>
    </row>
    <row r="5" spans="1:4" x14ac:dyDescent="0.2">
      <c r="A5" s="193" t="s">
        <v>57</v>
      </c>
      <c r="B5" s="101" t="s">
        <v>23</v>
      </c>
      <c r="C5" s="101" t="s">
        <v>45</v>
      </c>
      <c r="D5" s="120">
        <f>+'ADM Y UTILIDADES'!J5+'ADM Y UTILIDADES'!J25+'ADM Y UTILIDADES'!J45</f>
        <v>4.5779707766666666</v>
      </c>
    </row>
    <row r="6" spans="1:4" x14ac:dyDescent="0.2">
      <c r="A6" s="194" t="s">
        <v>57</v>
      </c>
      <c r="B6" s="100" t="s">
        <v>24</v>
      </c>
      <c r="C6" s="100" t="s">
        <v>45</v>
      </c>
      <c r="D6" s="121">
        <f>+'ADM Y UTILIDADES'!J6+'ADM Y UTILIDADES'!J26+'ADM Y UTILIDADES'!J45</f>
        <v>4.6151760905555559</v>
      </c>
    </row>
    <row r="7" spans="1:4" x14ac:dyDescent="0.2">
      <c r="A7" s="194" t="s">
        <v>58</v>
      </c>
      <c r="B7" s="100" t="s">
        <v>23</v>
      </c>
      <c r="C7" s="100" t="s">
        <v>45</v>
      </c>
      <c r="D7" s="121">
        <f>+'ADM Y UTILIDADES'!J7+'ADM Y UTILIDADES'!J27+'ADM Y UTILIDADES'!J46</f>
        <v>4.5779707766666666</v>
      </c>
    </row>
    <row r="8" spans="1:4" x14ac:dyDescent="0.2">
      <c r="A8" s="194" t="s">
        <v>58</v>
      </c>
      <c r="B8" s="100" t="s">
        <v>24</v>
      </c>
      <c r="C8" s="100" t="s">
        <v>45</v>
      </c>
      <c r="D8" s="121">
        <f>+'ADM Y UTILIDADES'!J8+'ADM Y UTILIDADES'!J28+'ADM Y UTILIDADES'!J46</f>
        <v>4.6151760905555559</v>
      </c>
    </row>
    <row r="9" spans="1:4" x14ac:dyDescent="0.2">
      <c r="A9" s="194" t="s">
        <v>59</v>
      </c>
      <c r="B9" s="100" t="s">
        <v>23</v>
      </c>
      <c r="C9" s="100" t="s">
        <v>45</v>
      </c>
      <c r="D9" s="121">
        <f>'ADM Y UTILIDADES'!J9+'ADM Y UTILIDADES'!J29+'ADM Y UTILIDADES'!J47</f>
        <v>4.5779707766666666</v>
      </c>
    </row>
    <row r="10" spans="1:4" x14ac:dyDescent="0.2">
      <c r="A10" s="194" t="s">
        <v>59</v>
      </c>
      <c r="B10" s="100" t="s">
        <v>24</v>
      </c>
      <c r="C10" s="100" t="s">
        <v>45</v>
      </c>
      <c r="D10" s="121">
        <f>'ADM Y UTILIDADES'!J10+'ADM Y UTILIDADES'!J30+'ADM Y UTILIDADES'!J47</f>
        <v>4.6065902488888888</v>
      </c>
    </row>
    <row r="11" spans="1:4" x14ac:dyDescent="0.2">
      <c r="A11" s="194" t="s">
        <v>60</v>
      </c>
      <c r="B11" s="100" t="s">
        <v>23</v>
      </c>
      <c r="C11" s="100" t="s">
        <v>45</v>
      </c>
      <c r="D11" s="121">
        <f>'ADM Y UTILIDADES'!J11+'ADM Y UTILIDADES'!J31+'ADM Y UTILIDADES'!J48</f>
        <v>5.5224133599999998</v>
      </c>
    </row>
    <row r="12" spans="1:4" x14ac:dyDescent="0.2">
      <c r="A12" s="194" t="s">
        <v>60</v>
      </c>
      <c r="B12" s="100" t="s">
        <v>24</v>
      </c>
      <c r="C12" s="100" t="s">
        <v>45</v>
      </c>
      <c r="D12" s="121">
        <f>'ADM Y UTILIDADES'!J12+'ADM Y UTILIDADES'!J32+'ADM Y UTILIDADES'!J48</f>
        <v>5.6368912488888885</v>
      </c>
    </row>
    <row r="13" spans="1:4" x14ac:dyDescent="0.2">
      <c r="A13" s="194" t="s">
        <v>46</v>
      </c>
      <c r="B13" s="100" t="s">
        <v>23</v>
      </c>
      <c r="C13" s="100" t="s">
        <v>45</v>
      </c>
      <c r="D13" s="121">
        <f>+'ADM Y UTILIDADES'!J13+'ADM Y UTILIDADES'!J33+'ADM Y UTILIDADES'!J49</f>
        <v>4.5779707766666666</v>
      </c>
    </row>
    <row r="14" spans="1:4" x14ac:dyDescent="0.2">
      <c r="A14" s="194" t="s">
        <v>46</v>
      </c>
      <c r="B14" s="100" t="s">
        <v>24</v>
      </c>
      <c r="C14" s="100" t="s">
        <v>45</v>
      </c>
      <c r="D14" s="121">
        <f>+'ADM Y UTILIDADES'!J14+'ADM Y UTILIDADES'!J34+'ADM Y UTILIDADES'!J49</f>
        <v>4.6151760905555559</v>
      </c>
    </row>
    <row r="15" spans="1:4" x14ac:dyDescent="0.2">
      <c r="A15" s="194" t="s">
        <v>67</v>
      </c>
      <c r="B15" s="100" t="s">
        <v>23</v>
      </c>
      <c r="C15" s="100" t="s">
        <v>45</v>
      </c>
      <c r="D15" s="121">
        <f>+'ADM Y UTILIDADES'!J15+'ADM Y UTILIDADES'!J35+'ADM Y UTILIDADES'!J50</f>
        <v>4.5779707766666666</v>
      </c>
    </row>
    <row r="16" spans="1:4" x14ac:dyDescent="0.2">
      <c r="A16" s="194" t="s">
        <v>67</v>
      </c>
      <c r="B16" s="100" t="s">
        <v>24</v>
      </c>
      <c r="C16" s="100" t="s">
        <v>45</v>
      </c>
      <c r="D16" s="121">
        <f>+'ADM Y UTILIDADES'!J16+'ADM Y UTILIDADES'!J36+'ADM Y UTILIDADES'!J50</f>
        <v>4.6065902488888888</v>
      </c>
    </row>
    <row r="17" spans="1:4" x14ac:dyDescent="0.2">
      <c r="A17" s="194" t="s">
        <v>47</v>
      </c>
      <c r="B17" s="100" t="s">
        <v>23</v>
      </c>
      <c r="C17" s="100" t="s">
        <v>45</v>
      </c>
      <c r="D17" s="121">
        <f>+'ADM Y UTILIDADES'!J17+'ADM Y UTILIDADES'!J37+'ADM Y UTILIDADES'!J51</f>
        <v>4.5779707766666666</v>
      </c>
    </row>
    <row r="18" spans="1:4" x14ac:dyDescent="0.2">
      <c r="A18" s="194" t="s">
        <v>47</v>
      </c>
      <c r="B18" s="100" t="s">
        <v>24</v>
      </c>
      <c r="C18" s="100" t="s">
        <v>45</v>
      </c>
      <c r="D18" s="121">
        <f>+'ADM Y UTILIDADES'!J18+'ADM Y UTILIDADES'!J38+'ADM Y UTILIDADES'!J51</f>
        <v>4.6151760905555559</v>
      </c>
    </row>
    <row r="19" spans="1:4" ht="22.5" x14ac:dyDescent="0.2">
      <c r="A19" s="194" t="s">
        <v>68</v>
      </c>
      <c r="B19" s="100" t="s">
        <v>23</v>
      </c>
      <c r="C19" s="100" t="s">
        <v>45</v>
      </c>
      <c r="D19" s="121">
        <f>+'ADM Y UTILIDADES'!J19+'ADM Y UTILIDADES'!J39+'ADM Y UTILIDADES'!J52</f>
        <v>5.6082717766666663</v>
      </c>
    </row>
    <row r="20" spans="1:4" ht="23.25" thickBot="1" x14ac:dyDescent="0.25">
      <c r="A20" s="195" t="s">
        <v>68</v>
      </c>
      <c r="B20" s="65" t="s">
        <v>24</v>
      </c>
      <c r="C20" s="65" t="s">
        <v>45</v>
      </c>
      <c r="D20" s="122">
        <f>+'ADM Y UTILIDADES'!J20+'ADM Y UTILIDADES'!J40+'ADM Y UTILIDADES'!J52</f>
        <v>5.6368912488888885</v>
      </c>
    </row>
    <row r="21" spans="1:4" x14ac:dyDescent="0.2">
      <c r="A21" s="193" t="s">
        <v>57</v>
      </c>
      <c r="B21" s="101" t="s">
        <v>23</v>
      </c>
      <c r="C21" s="101" t="s">
        <v>74</v>
      </c>
      <c r="D21" s="120">
        <f>D5/30*7</f>
        <v>1.0681931812222221</v>
      </c>
    </row>
    <row r="22" spans="1:4" x14ac:dyDescent="0.2">
      <c r="A22" s="194" t="s">
        <v>57</v>
      </c>
      <c r="B22" s="100" t="s">
        <v>24</v>
      </c>
      <c r="C22" s="100" t="s">
        <v>74</v>
      </c>
      <c r="D22" s="121">
        <f t="shared" ref="D22:D36" si="0">D6/30*7</f>
        <v>1.0768744211296297</v>
      </c>
    </row>
    <row r="23" spans="1:4" x14ac:dyDescent="0.2">
      <c r="A23" s="194" t="s">
        <v>58</v>
      </c>
      <c r="B23" s="100" t="s">
        <v>23</v>
      </c>
      <c r="C23" s="100" t="s">
        <v>74</v>
      </c>
      <c r="D23" s="121">
        <f t="shared" si="0"/>
        <v>1.0681931812222221</v>
      </c>
    </row>
    <row r="24" spans="1:4" x14ac:dyDescent="0.2">
      <c r="A24" s="194" t="s">
        <v>58</v>
      </c>
      <c r="B24" s="100" t="s">
        <v>24</v>
      </c>
      <c r="C24" s="100" t="s">
        <v>74</v>
      </c>
      <c r="D24" s="121">
        <f t="shared" si="0"/>
        <v>1.0768744211296297</v>
      </c>
    </row>
    <row r="25" spans="1:4" x14ac:dyDescent="0.2">
      <c r="A25" s="194" t="s">
        <v>59</v>
      </c>
      <c r="B25" s="100" t="s">
        <v>23</v>
      </c>
      <c r="C25" s="100" t="s">
        <v>74</v>
      </c>
      <c r="D25" s="121">
        <f t="shared" si="0"/>
        <v>1.0681931812222221</v>
      </c>
    </row>
    <row r="26" spans="1:4" x14ac:dyDescent="0.2">
      <c r="A26" s="194" t="s">
        <v>59</v>
      </c>
      <c r="B26" s="100" t="s">
        <v>24</v>
      </c>
      <c r="C26" s="100" t="s">
        <v>74</v>
      </c>
      <c r="D26" s="121">
        <f t="shared" si="0"/>
        <v>1.0748710580740739</v>
      </c>
    </row>
    <row r="27" spans="1:4" x14ac:dyDescent="0.2">
      <c r="A27" s="194" t="s">
        <v>60</v>
      </c>
      <c r="B27" s="100" t="s">
        <v>23</v>
      </c>
      <c r="C27" s="100" t="s">
        <v>74</v>
      </c>
      <c r="D27" s="121">
        <f t="shared" si="0"/>
        <v>1.2885631173333332</v>
      </c>
    </row>
    <row r="28" spans="1:4" x14ac:dyDescent="0.2">
      <c r="A28" s="194" t="s">
        <v>60</v>
      </c>
      <c r="B28" s="100" t="s">
        <v>24</v>
      </c>
      <c r="C28" s="100" t="s">
        <v>74</v>
      </c>
      <c r="D28" s="121">
        <f t="shared" si="0"/>
        <v>1.3152746247407405</v>
      </c>
    </row>
    <row r="29" spans="1:4" x14ac:dyDescent="0.2">
      <c r="A29" s="194" t="s">
        <v>46</v>
      </c>
      <c r="B29" s="100" t="s">
        <v>23</v>
      </c>
      <c r="C29" s="100" t="s">
        <v>74</v>
      </c>
      <c r="D29" s="121">
        <f t="shared" si="0"/>
        <v>1.0681931812222221</v>
      </c>
    </row>
    <row r="30" spans="1:4" x14ac:dyDescent="0.2">
      <c r="A30" s="194" t="s">
        <v>46</v>
      </c>
      <c r="B30" s="100" t="s">
        <v>24</v>
      </c>
      <c r="C30" s="100" t="s">
        <v>74</v>
      </c>
      <c r="D30" s="121">
        <f t="shared" si="0"/>
        <v>1.0768744211296297</v>
      </c>
    </row>
    <row r="31" spans="1:4" x14ac:dyDescent="0.2">
      <c r="A31" s="194" t="s">
        <v>67</v>
      </c>
      <c r="B31" s="100" t="s">
        <v>23</v>
      </c>
      <c r="C31" s="100" t="s">
        <v>74</v>
      </c>
      <c r="D31" s="121">
        <f t="shared" si="0"/>
        <v>1.0681931812222221</v>
      </c>
    </row>
    <row r="32" spans="1:4" x14ac:dyDescent="0.2">
      <c r="A32" s="194" t="s">
        <v>67</v>
      </c>
      <c r="B32" s="100" t="s">
        <v>24</v>
      </c>
      <c r="C32" s="100" t="s">
        <v>74</v>
      </c>
      <c r="D32" s="121">
        <f t="shared" si="0"/>
        <v>1.0748710580740739</v>
      </c>
    </row>
    <row r="33" spans="1:4" x14ac:dyDescent="0.2">
      <c r="A33" s="194" t="s">
        <v>47</v>
      </c>
      <c r="B33" s="100" t="s">
        <v>23</v>
      </c>
      <c r="C33" s="100" t="s">
        <v>74</v>
      </c>
      <c r="D33" s="121">
        <f t="shared" si="0"/>
        <v>1.0681931812222221</v>
      </c>
    </row>
    <row r="34" spans="1:4" x14ac:dyDescent="0.2">
      <c r="A34" s="194" t="s">
        <v>47</v>
      </c>
      <c r="B34" s="100" t="s">
        <v>24</v>
      </c>
      <c r="C34" s="100" t="s">
        <v>74</v>
      </c>
      <c r="D34" s="121">
        <f t="shared" si="0"/>
        <v>1.0768744211296297</v>
      </c>
    </row>
    <row r="35" spans="1:4" ht="22.5" x14ac:dyDescent="0.2">
      <c r="A35" s="194" t="s">
        <v>68</v>
      </c>
      <c r="B35" s="100" t="s">
        <v>23</v>
      </c>
      <c r="C35" s="100" t="s">
        <v>74</v>
      </c>
      <c r="D35" s="121">
        <f t="shared" si="0"/>
        <v>1.3085967478888887</v>
      </c>
    </row>
    <row r="36" spans="1:4" ht="23.25" thickBot="1" x14ac:dyDescent="0.25">
      <c r="A36" s="195" t="s">
        <v>68</v>
      </c>
      <c r="B36" s="65" t="s">
        <v>24</v>
      </c>
      <c r="C36" s="65" t="s">
        <v>74</v>
      </c>
      <c r="D36" s="122">
        <f t="shared" si="0"/>
        <v>1.3152746247407405</v>
      </c>
    </row>
    <row r="37" spans="1:4" x14ac:dyDescent="0.2">
      <c r="A37" s="193" t="s">
        <v>57</v>
      </c>
      <c r="B37" s="101" t="s">
        <v>23</v>
      </c>
      <c r="C37" s="101" t="s">
        <v>75</v>
      </c>
      <c r="D37" s="120">
        <f>D5/30</f>
        <v>0.15259902588888888</v>
      </c>
    </row>
    <row r="38" spans="1:4" x14ac:dyDescent="0.2">
      <c r="A38" s="194" t="s">
        <v>57</v>
      </c>
      <c r="B38" s="100" t="s">
        <v>24</v>
      </c>
      <c r="C38" s="100" t="s">
        <v>75</v>
      </c>
      <c r="D38" s="121">
        <f t="shared" ref="D38:D52" si="1">D6/30</f>
        <v>0.15383920301851853</v>
      </c>
    </row>
    <row r="39" spans="1:4" x14ac:dyDescent="0.2">
      <c r="A39" s="194" t="s">
        <v>58</v>
      </c>
      <c r="B39" s="100" t="s">
        <v>23</v>
      </c>
      <c r="C39" s="100" t="s">
        <v>75</v>
      </c>
      <c r="D39" s="121">
        <f t="shared" si="1"/>
        <v>0.15259902588888888</v>
      </c>
    </row>
    <row r="40" spans="1:4" x14ac:dyDescent="0.2">
      <c r="A40" s="194" t="s">
        <v>58</v>
      </c>
      <c r="B40" s="100" t="s">
        <v>24</v>
      </c>
      <c r="C40" s="100" t="s">
        <v>75</v>
      </c>
      <c r="D40" s="121">
        <f t="shared" si="1"/>
        <v>0.15383920301851853</v>
      </c>
    </row>
    <row r="41" spans="1:4" x14ac:dyDescent="0.2">
      <c r="A41" s="194" t="s">
        <v>59</v>
      </c>
      <c r="B41" s="100" t="s">
        <v>23</v>
      </c>
      <c r="C41" s="100" t="s">
        <v>75</v>
      </c>
      <c r="D41" s="121">
        <f t="shared" si="1"/>
        <v>0.15259902588888888</v>
      </c>
    </row>
    <row r="42" spans="1:4" x14ac:dyDescent="0.2">
      <c r="A42" s="194" t="s">
        <v>59</v>
      </c>
      <c r="B42" s="100" t="s">
        <v>24</v>
      </c>
      <c r="C42" s="100" t="s">
        <v>75</v>
      </c>
      <c r="D42" s="121">
        <f t="shared" si="1"/>
        <v>0.15355300829629628</v>
      </c>
    </row>
    <row r="43" spans="1:4" x14ac:dyDescent="0.2">
      <c r="A43" s="194" t="s">
        <v>60</v>
      </c>
      <c r="B43" s="100" t="s">
        <v>23</v>
      </c>
      <c r="C43" s="100" t="s">
        <v>75</v>
      </c>
      <c r="D43" s="121">
        <f t="shared" si="1"/>
        <v>0.18408044533333331</v>
      </c>
    </row>
    <row r="44" spans="1:4" x14ac:dyDescent="0.2">
      <c r="A44" s="194" t="s">
        <v>60</v>
      </c>
      <c r="B44" s="100" t="s">
        <v>24</v>
      </c>
      <c r="C44" s="100" t="s">
        <v>75</v>
      </c>
      <c r="D44" s="121">
        <f t="shared" si="1"/>
        <v>0.18789637496296294</v>
      </c>
    </row>
    <row r="45" spans="1:4" x14ac:dyDescent="0.2">
      <c r="A45" s="194" t="s">
        <v>46</v>
      </c>
      <c r="B45" s="100" t="s">
        <v>23</v>
      </c>
      <c r="C45" s="100" t="s">
        <v>75</v>
      </c>
      <c r="D45" s="121">
        <f t="shared" si="1"/>
        <v>0.15259902588888888</v>
      </c>
    </row>
    <row r="46" spans="1:4" x14ac:dyDescent="0.2">
      <c r="A46" s="194" t="s">
        <v>46</v>
      </c>
      <c r="B46" s="100" t="s">
        <v>24</v>
      </c>
      <c r="C46" s="100" t="s">
        <v>75</v>
      </c>
      <c r="D46" s="121">
        <f t="shared" si="1"/>
        <v>0.15383920301851853</v>
      </c>
    </row>
    <row r="47" spans="1:4" x14ac:dyDescent="0.2">
      <c r="A47" s="194" t="s">
        <v>67</v>
      </c>
      <c r="B47" s="100" t="s">
        <v>23</v>
      </c>
      <c r="C47" s="100" t="s">
        <v>75</v>
      </c>
      <c r="D47" s="121">
        <f t="shared" si="1"/>
        <v>0.15259902588888888</v>
      </c>
    </row>
    <row r="48" spans="1:4" x14ac:dyDescent="0.2">
      <c r="A48" s="194" t="s">
        <v>67</v>
      </c>
      <c r="B48" s="100" t="s">
        <v>24</v>
      </c>
      <c r="C48" s="100" t="s">
        <v>75</v>
      </c>
      <c r="D48" s="121">
        <f t="shared" si="1"/>
        <v>0.15355300829629628</v>
      </c>
    </row>
    <row r="49" spans="1:4" x14ac:dyDescent="0.2">
      <c r="A49" s="194" t="s">
        <v>47</v>
      </c>
      <c r="B49" s="100" t="s">
        <v>23</v>
      </c>
      <c r="C49" s="100" t="s">
        <v>75</v>
      </c>
      <c r="D49" s="121">
        <f t="shared" si="1"/>
        <v>0.15259902588888888</v>
      </c>
    </row>
    <row r="50" spans="1:4" x14ac:dyDescent="0.2">
      <c r="A50" s="194" t="s">
        <v>47</v>
      </c>
      <c r="B50" s="100" t="s">
        <v>24</v>
      </c>
      <c r="C50" s="100" t="s">
        <v>75</v>
      </c>
      <c r="D50" s="121">
        <f t="shared" si="1"/>
        <v>0.15383920301851853</v>
      </c>
    </row>
    <row r="51" spans="1:4" ht="22.5" x14ac:dyDescent="0.2">
      <c r="A51" s="194" t="s">
        <v>68</v>
      </c>
      <c r="B51" s="100" t="s">
        <v>23</v>
      </c>
      <c r="C51" s="100" t="s">
        <v>75</v>
      </c>
      <c r="D51" s="121">
        <f t="shared" si="1"/>
        <v>0.18694239255555553</v>
      </c>
    </row>
    <row r="52" spans="1:4" ht="23.25" thickBot="1" x14ac:dyDescent="0.25">
      <c r="A52" s="195" t="s">
        <v>68</v>
      </c>
      <c r="B52" s="65" t="s">
        <v>24</v>
      </c>
      <c r="C52" s="65" t="s">
        <v>75</v>
      </c>
      <c r="D52" s="122">
        <f t="shared" si="1"/>
        <v>0.18789637496296294</v>
      </c>
    </row>
  </sheetData>
  <mergeCells count="4">
    <mergeCell ref="B3:B4"/>
    <mergeCell ref="D3:D4"/>
    <mergeCell ref="C3:C4"/>
    <mergeCell ref="A3:A4"/>
  </mergeCells>
  <phoneticPr fontId="10" type="noConversion"/>
  <printOptions horizontalCentered="1"/>
  <pageMargins left="0.74803149606299213" right="0.74803149606299213" top="0.98425196850393704" bottom="0.98425196850393704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RR HH</vt:lpstr>
      <vt:lpstr>INSTR-HERR</vt:lpstr>
      <vt:lpstr>LOGISTICA</vt:lpstr>
      <vt:lpstr>ADM Y UTILIDADES</vt:lpstr>
      <vt:lpstr>RESUMEN REGION 2</vt:lpstr>
      <vt:lpstr>'ADM Y UTILIDADES'!Área_de_impresión</vt:lpstr>
      <vt:lpstr>'INSTR-HERR'!Área_de_impresión</vt:lpstr>
      <vt:lpstr>LOGISTICA!Área_de_impresión</vt:lpstr>
      <vt:lpstr>'RESUMEN REGION 2'!Área_de_impresión</vt:lpstr>
      <vt:lpstr>'RR HH'!Área_de_impresión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rhuaygua</dc:creator>
  <cp:lastModifiedBy>Nelson Fernandez</cp:lastModifiedBy>
  <cp:lastPrinted>2013-04-03T19:49:47Z</cp:lastPrinted>
  <dcterms:created xsi:type="dcterms:W3CDTF">2006-10-21T16:32:25Z</dcterms:created>
  <dcterms:modified xsi:type="dcterms:W3CDTF">2015-10-02T20:59:05Z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-1835824324</vt:i4>
  </property>
  <property fmtid="{D5CDD505-2E9C-101B-9397-08002B2CF9AE}" pid="3" name="_NewReviewCycle">
    <vt:lpwstr/>
  </property>
  <property fmtid="{D5CDD505-2E9C-101B-9397-08002B2CF9AE}" pid="4" name="_EmailSubject">
    <vt:lpwstr>INVITACIÓN DIRECTA N° 25/2008  - MANTENIMIENTO Y OPERACIÓN DE LA RED DE ACCESO URBANO, GESTION COMERCIAL Y GESTION RECUPERACION DE MORA </vt:lpwstr>
  </property>
  <property fmtid="{D5CDD505-2E9C-101B-9397-08002B2CF9AE}" pid="5" name="_AuthorEmail">
    <vt:lpwstr>pprado@entel.bo</vt:lpwstr>
  </property>
  <property fmtid="{D5CDD505-2E9C-101B-9397-08002B2CF9AE}" pid="6" name="_AuthorEmailDisplayName">
    <vt:lpwstr>Pilar Prado</vt:lpwstr>
  </property>
  <property fmtid="{D5CDD505-2E9C-101B-9397-08002B2CF9AE}" pid="7" name="_ReviewingToolsShownOnce">
    <vt:lpwstr/>
  </property>
</Properties>
</file>